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bresysinc-my.sharepoint.us/personal/mbodoh_sabresystems_com/Documents/CRRTDEV/readinessStandards/attachments/"/>
    </mc:Choice>
  </mc:AlternateContent>
  <xr:revisionPtr revIDLastSave="0" documentId="8_{57CE1EA9-D27E-4314-9254-548858F4B1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entory" sheetId="2" r:id="rId1"/>
    <sheet name="Log" sheetId="3" r:id="rId2"/>
    <sheet name="NAWDC Adversary" sheetId="4" r:id="rId3"/>
    <sheet name="NAWDC FA-18EF" sheetId="5" r:id="rId4"/>
    <sheet name="NAWDC F-35C" sheetId="8" r:id="rId5"/>
    <sheet name="NAWDC EA-18G" sheetId="6" r:id="rId6"/>
    <sheet name="NAWDC E-2C" sheetId="1" r:id="rId7"/>
    <sheet name="NAWDC MH-60S" sheetId="7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" l="1"/>
  <c r="E7" i="2" s="1"/>
  <c r="D6" i="2"/>
  <c r="E6" i="2" s="1"/>
  <c r="D5" i="2"/>
  <c r="D4" i="2"/>
  <c r="E4" i="2" s="1"/>
  <c r="D3" i="2"/>
  <c r="E3" i="2" s="1"/>
  <c r="E5" i="2"/>
  <c r="E8" i="2"/>
  <c r="E9" i="2"/>
  <c r="E10" i="2"/>
  <c r="E11" i="2"/>
  <c r="E12" i="2"/>
  <c r="E13" i="2"/>
  <c r="C7" i="2"/>
  <c r="C6" i="2"/>
  <c r="C5" i="2"/>
  <c r="C4" i="2"/>
  <c r="C3" i="2"/>
  <c r="A7" i="2"/>
  <c r="A6" i="2"/>
  <c r="A5" i="2"/>
  <c r="A4" i="2"/>
  <c r="A3" i="2"/>
  <c r="C2" i="2"/>
  <c r="A2" i="2"/>
  <c r="E16" i="4"/>
  <c r="E22" i="4"/>
  <c r="E25" i="4" s="1"/>
  <c r="E24" i="4"/>
  <c r="D16" i="4"/>
  <c r="B24" i="8" l="1"/>
  <c r="B22" i="8"/>
  <c r="B25" i="8" s="1"/>
  <c r="B32" i="8" l="1"/>
  <c r="B33" i="8"/>
  <c r="B35" i="8"/>
  <c r="B34" i="8"/>
  <c r="B31" i="8"/>
  <c r="B30" i="8"/>
  <c r="B29" i="8"/>
  <c r="B28" i="8"/>
  <c r="B23" i="8"/>
  <c r="B26" i="8" s="1"/>
  <c r="B24" i="7" l="1"/>
  <c r="B22" i="7"/>
  <c r="B25" i="7" s="1"/>
  <c r="B56" i="6"/>
  <c r="B55" i="6"/>
  <c r="B29" i="7" l="1"/>
  <c r="B30" i="7"/>
  <c r="B31" i="7"/>
  <c r="B32" i="7"/>
  <c r="B33" i="7"/>
  <c r="B34" i="7"/>
  <c r="B35" i="7"/>
  <c r="B36" i="7"/>
  <c r="B37" i="7"/>
  <c r="B28" i="7"/>
  <c r="B23" i="7"/>
  <c r="B26" i="7" s="1"/>
  <c r="B24" i="6" l="1"/>
  <c r="B22" i="6"/>
  <c r="B25" i="6" s="1"/>
  <c r="C22" i="5"/>
  <c r="C25" i="5" s="1"/>
  <c r="C28" i="5" s="1"/>
  <c r="C24" i="5"/>
  <c r="B24" i="5"/>
  <c r="B22" i="5"/>
  <c r="B25" i="5" s="1"/>
  <c r="B29" i="5" s="1"/>
  <c r="C37" i="5" l="1"/>
  <c r="C36" i="5"/>
  <c r="C35" i="5"/>
  <c r="C34" i="5"/>
  <c r="C33" i="5"/>
  <c r="C29" i="5"/>
  <c r="B36" i="5"/>
  <c r="C30" i="5"/>
  <c r="B33" i="5"/>
  <c r="B32" i="5"/>
  <c r="C31" i="5"/>
  <c r="B31" i="5"/>
  <c r="C32" i="5"/>
  <c r="B37" i="5"/>
  <c r="B34" i="5"/>
  <c r="B30" i="5"/>
  <c r="B35" i="5"/>
  <c r="B29" i="6"/>
  <c r="B23" i="6"/>
  <c r="B26" i="6" s="1"/>
  <c r="B36" i="6"/>
  <c r="B28" i="6"/>
  <c r="B35" i="6"/>
  <c r="B33" i="6"/>
  <c r="B34" i="6"/>
  <c r="B32" i="6"/>
  <c r="B30" i="6"/>
  <c r="B31" i="6"/>
  <c r="C23" i="5"/>
  <c r="C26" i="5" s="1"/>
  <c r="B28" i="5"/>
  <c r="B23" i="5"/>
  <c r="B26" i="5" s="1"/>
  <c r="D24" i="4" l="1"/>
  <c r="C24" i="4"/>
  <c r="B24" i="4"/>
  <c r="D22" i="4"/>
  <c r="D25" i="4" s="1"/>
  <c r="C22" i="4"/>
  <c r="C25" i="4" s="1"/>
  <c r="B22" i="4"/>
  <c r="B25" i="4" s="1"/>
  <c r="C16" i="4"/>
  <c r="B16" i="4"/>
  <c r="D2" i="2" l="1"/>
  <c r="E2" i="2" s="1"/>
  <c r="B22" i="1" l="1"/>
  <c r="B25" i="1" l="1"/>
  <c r="B32" i="1" l="1"/>
  <c r="B33" i="1"/>
  <c r="B23" i="1"/>
  <c r="B26" i="1" s="1"/>
  <c r="B28" i="1"/>
  <c r="B29" i="1"/>
  <c r="B31" i="1"/>
  <c r="B30" i="1"/>
  <c r="B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Fleetwood, Michael T CTR  COMNAVAIRLANT, NC007</author>
  </authors>
  <commentList>
    <comment ref="A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APDF Version 133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Fleetwood, Michael T CTR  COMNAVAIRLANT, NC007</author>
  </authors>
  <commentList>
    <comment ref="A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APDF Version 133</t>
        </r>
      </text>
    </comment>
    <comment ref="A39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Fleetwood, Michael T CTR  COMNAVAIRLANT, NC007:</t>
        </r>
        <r>
          <rPr>
            <sz val="9"/>
            <color indexed="81"/>
            <rFont val="Tahoma"/>
            <family val="2"/>
          </rPr>
          <t xml:space="preserve">
Assumes a Pod Pool or sufficient spares to swap or repair assigned systems - Meets L&amp;S ATFLIR Requirements Planning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Fleetwood, Michael T CTR  COMNAVAIRLANT, NC007</author>
  </authors>
  <commentList>
    <comment ref="A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APDF Version 133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Fleetwood, Michael T CTR  COMNAVAIRLANT, NC007</author>
  </authors>
  <commentList>
    <comment ref="A2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APDF Version 133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Fleetwood, Michael T CTR  COMNAVAIRLANT, NC007</author>
  </authors>
  <commentList>
    <comment ref="A2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APDF Version 133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Fleetwood, Michael T CTR  COMNAVAIRLANT, NC007</author>
  </authors>
  <commentList>
    <comment ref="A2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APDF Version 133</t>
        </r>
      </text>
    </comment>
  </commentList>
</comments>
</file>

<file path=xl/sharedStrings.xml><?xml version="1.0" encoding="utf-8"?>
<sst xmlns="http://schemas.openxmlformats.org/spreadsheetml/2006/main" count="447" uniqueCount="142">
  <si>
    <t>Standard Name</t>
  </si>
  <si>
    <t>ID</t>
  </si>
  <si>
    <t>Rev</t>
  </si>
  <si>
    <t>Note:  'NEW' Standards are less than 90 Days old</t>
  </si>
  <si>
    <t>Date</t>
  </si>
  <si>
    <t>Standard</t>
  </si>
  <si>
    <t>Change Summary</t>
  </si>
  <si>
    <t>All</t>
  </si>
  <si>
    <t>Removed RBA/RFT and associated logic</t>
  </si>
  <si>
    <t>updated PAA and added F-35C</t>
  </si>
  <si>
    <t>New standards</t>
  </si>
  <si>
    <t>Readiness Standards Adversary NAWDC</t>
  </si>
  <si>
    <t>F-16A</t>
  </si>
  <si>
    <t>F-16B</t>
  </si>
  <si>
    <t>F-16C</t>
  </si>
  <si>
    <t>F-16D</t>
  </si>
  <si>
    <t>Rev:</t>
  </si>
  <si>
    <t>ID:</t>
  </si>
  <si>
    <t>PAA =</t>
  </si>
  <si>
    <t>Inventory</t>
  </si>
  <si>
    <t>Crew/Seat Ratio=</t>
  </si>
  <si>
    <t>Crews=</t>
  </si>
  <si>
    <t>ESL=</t>
  </si>
  <si>
    <t>100% T&amp;R Matrix=</t>
  </si>
  <si>
    <t>100% Training Hours=</t>
  </si>
  <si>
    <t>100% Training Sorties=</t>
  </si>
  <si>
    <t>Ashore Support Hours=</t>
  </si>
  <si>
    <t>Tactical Hard Deck =</t>
  </si>
  <si>
    <t>NA</t>
  </si>
  <si>
    <t>Afloat Support Hours=</t>
  </si>
  <si>
    <t>Sim Fidelity %=</t>
  </si>
  <si>
    <t>Simulator Support Hours=</t>
  </si>
  <si>
    <t>FRTP Mode</t>
  </si>
  <si>
    <t>Fleet Support</t>
  </si>
  <si>
    <t>R+Month</t>
  </si>
  <si>
    <t>A+1</t>
  </si>
  <si>
    <t>A+2</t>
  </si>
  <si>
    <t>FRTP</t>
  </si>
  <si>
    <t>Mission</t>
  </si>
  <si>
    <t>Training Resource Elements</t>
  </si>
  <si>
    <t>Average Training Readiness (ATR) Standard</t>
  </si>
  <si>
    <t>% of T&amp;R Matrix</t>
  </si>
  <si>
    <t>Aircraft Standards</t>
  </si>
  <si>
    <t>Flightline %</t>
  </si>
  <si>
    <t>MC %</t>
  </si>
  <si>
    <t>FMC %</t>
  </si>
  <si>
    <t>Flightline Standard</t>
  </si>
  <si>
    <t>MC Standard</t>
  </si>
  <si>
    <t>FMC Standard</t>
  </si>
  <si>
    <t>Integrated Mission Systems</t>
  </si>
  <si>
    <t>Readiness Standards VFA FA-18EF NAWDC</t>
  </si>
  <si>
    <t>FA-18E</t>
  </si>
  <si>
    <t>FA-18F</t>
  </si>
  <si>
    <t>NAWDC</t>
  </si>
  <si>
    <t>Ready FA-18 E-F Advanced Threat Warning Mission Systems (C)</t>
  </si>
  <si>
    <t>Ready FA-18 E-F HARM Support Mission Systems (D)</t>
  </si>
  <si>
    <t>Ready FA-18 E-F Missile Launch Mission Systems (E)</t>
  </si>
  <si>
    <t>Ready FA-18 E-F Survivability Mission Systems (F)</t>
  </si>
  <si>
    <t>Ready FA-18 E-F Lethality Mission Systems (G)</t>
  </si>
  <si>
    <t>Ready FA-18 E-F Combat Communications Mission Systems (H)</t>
  </si>
  <si>
    <t>Ready FA-18 E-F Air to Air Refueling Mission Systems (I)*</t>
  </si>
  <si>
    <t>Ready FA-18 E-F Tactical Navigation Mission Systems (J)</t>
  </si>
  <si>
    <t>Ready FA-18 E-F Shipboard Mission Systems (K)</t>
  </si>
  <si>
    <t>Ready FA-18 E-F IMC Flight Mission Systems (L)</t>
  </si>
  <si>
    <t>Non-Integrated Mission Systems</t>
  </si>
  <si>
    <t>Assigned ATFLIR Sets</t>
  </si>
  <si>
    <t>Ready ATFLIR Sets</t>
  </si>
  <si>
    <t>Assigned ARS Sets</t>
  </si>
  <si>
    <t>Ready ARS Sets</t>
  </si>
  <si>
    <t>FMC and Mission System Utilization Rates</t>
  </si>
  <si>
    <t>FA-18 v220921</t>
  </si>
  <si>
    <t>FMC % of MC</t>
  </si>
  <si>
    <t>Readiness Standards VFA F-35C NAWDC</t>
  </si>
  <si>
    <t>F-35C</t>
  </si>
  <si>
    <t>Ready F-35C USN Countermeasures Mission Systems (C)</t>
  </si>
  <si>
    <t>Ready F-35C USN Air to Air Mission Systems (D)</t>
  </si>
  <si>
    <t>Ready F-35C USN Close Air Support (CAS) Mission Systems (E)</t>
  </si>
  <si>
    <t>Ready F-35C USN Night Capable Mission Systems (H)</t>
  </si>
  <si>
    <t>Ready F-35C USN Basic Strike Fighter Mission Systems (J)</t>
  </si>
  <si>
    <t>Ready F-35C USN Expanded Mobility/Shipboard Mission Systems (K)</t>
  </si>
  <si>
    <t>Ready F-35C USN LO Mission Systems (M)</t>
  </si>
  <si>
    <t>Ready F-35C USN IMC Flight Mission Systems (L)</t>
  </si>
  <si>
    <t>Assigned Gun Pod Sets</t>
  </si>
  <si>
    <t xml:space="preserve">Ready Gun Pod Sets </t>
  </si>
  <si>
    <t>F-35C v220921</t>
  </si>
  <si>
    <t>Readiness Standards VAQ EA-18G NAWDC</t>
  </si>
  <si>
    <t>EA-18G</t>
  </si>
  <si>
    <t>Ready EA-18G Advanced Threat Mission Systems (C)</t>
  </si>
  <si>
    <t>Ready EA-18G HARM Mission Systems (D)</t>
  </si>
  <si>
    <t>Ready EA-18G AMRAAM Mission Systems (E)</t>
  </si>
  <si>
    <t>Ready EA-18G Ready Survivablity Mission System (F)</t>
  </si>
  <si>
    <t>Ready EA-18G Airborn Electronic Attack (AEA) System (G)</t>
  </si>
  <si>
    <t>Ready EA-18G Air Refueling System (I)</t>
  </si>
  <si>
    <t>Ready EA-18G Ready Tactical Navigation Systems (J)</t>
  </si>
  <si>
    <t>Ready EA-18G Shipboard Mission Systems (K)</t>
  </si>
  <si>
    <t>Ready EA-18G IMC Flight Mission Systems (L)</t>
  </si>
  <si>
    <t>Assigned Pod ACFT Sets</t>
  </si>
  <si>
    <t>Ready Pod ACFT Sets</t>
  </si>
  <si>
    <t>Assigned UEU ACFT Sets</t>
  </si>
  <si>
    <t>Ready UEU ACFT Sets</t>
  </si>
  <si>
    <t>Transmitter Sets</t>
  </si>
  <si>
    <t>Assigned Low Band Mission XMTR Sets</t>
  </si>
  <si>
    <t>Ready Low Band Mission XMTR Sets</t>
  </si>
  <si>
    <t>Assigned Band 4 XMTR Sets</t>
  </si>
  <si>
    <t>Ready Band 4 XMTR Sets</t>
  </si>
  <si>
    <t>Assigned Band 5/6 XMTR Sets</t>
  </si>
  <si>
    <t>Ready Band 5/6 XMTR Sets</t>
  </si>
  <si>
    <t>Assigned Band 7 XMTR Sets</t>
  </si>
  <si>
    <t>Ready Band 7 XMTR Sets</t>
  </si>
  <si>
    <t>Assigned Band 8 XMTR Sets</t>
  </si>
  <si>
    <t>Ready Band 8 XMTR Sets</t>
  </si>
  <si>
    <t>Assigned Band 9/10 XMTR Sets</t>
  </si>
  <si>
    <t>Ready Band 9/10 XMTR Sets</t>
  </si>
  <si>
    <t>Total Assigned XMTR Sets</t>
  </si>
  <si>
    <t>Total Ready XMTR Sets</t>
  </si>
  <si>
    <t>EA-18G 5PAA CVW v220921</t>
  </si>
  <si>
    <t>Readiness Standards VAW E-2C NAWDC</t>
  </si>
  <si>
    <t>E-2C</t>
  </si>
  <si>
    <t>Ready E-2C Advanced Navigation Systems (D)</t>
  </si>
  <si>
    <t>Ready E-2C Electronic Warfare Mission Systems (E) (HE2K ONLY)</t>
  </si>
  <si>
    <t>Ready E-2C Tactical Communication Mission Systems (F)</t>
  </si>
  <si>
    <t>Ready E-2C Basic ACC Mission Systems (J)</t>
  </si>
  <si>
    <t>Ready E-2C Shipboard Mission Systems (K)</t>
  </si>
  <si>
    <t>Ready E-2C IMC Flight Mission Systems (L)</t>
  </si>
  <si>
    <t>Assigned CEC Mission Sets (HE2K ONLY)</t>
  </si>
  <si>
    <t>Ready CEC Mission Sets (HE2K ONLY)</t>
  </si>
  <si>
    <t xml:space="preserve">Assigned ES Mission Sets </t>
  </si>
  <si>
    <t>Ready ES Mission Sets</t>
  </si>
  <si>
    <t>E-2C HE2K 4PAA v220921</t>
  </si>
  <si>
    <t>Readiness Standards HSC MH-60S NAWDC</t>
  </si>
  <si>
    <t>MH-60S</t>
  </si>
  <si>
    <t>Ready MH-60S Cargo Transport Mission Systems (C)</t>
  </si>
  <si>
    <t>Ready MH-60S Airborne Mine Counter Measures (AMCM) Mission Systems (D)</t>
  </si>
  <si>
    <t>Ready MH-60S Active/Passive Countermeasures Mission Systems (E)</t>
  </si>
  <si>
    <t>Ready MH-60S CSAR, SUW, and Spec Warfare Mission Systems (F)</t>
  </si>
  <si>
    <t>Ready MH-60S Personnel Transport Mission Systems (G)</t>
  </si>
  <si>
    <t>Ready MH-60S SAR\MEDIVAC Mission Systems (H)</t>
  </si>
  <si>
    <t>Ready MH-60S Mission Support Systems (I)</t>
  </si>
  <si>
    <t>Ready MH-60S Fixed Forward Firing Systems (J)</t>
  </si>
  <si>
    <t>Ready MH-60S Shipboard Mission Systems (K)</t>
  </si>
  <si>
    <t>Ready MH-60S IMC Flight Mission Systems (L)</t>
  </si>
  <si>
    <t>MH-60S 4PAA v220921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</si>
</sst>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d\-mmm\-yy;@"/>
    <numFmt numFmtId="165" formatCode="0.0"/>
    <numFmt numFmtId="166" formatCode="0.0%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color indexed="10"/>
      <name val="Calibri"/>
      <family val="2"/>
      <scheme val="minor"/>
    </font>
    <font>
      <b/>
      <sz val="9"/>
      <color indexed="81"/>
      <name val="Tahoma"/>
      <family val="2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CC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"/>
      <family val="2"/>
    </font>
    <font>
      <b/>
      <i/>
      <sz val="9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</font>
    <font>
      <b/>
      <sz val="9"/>
      <name val="Calibri"/>
      <family val="2"/>
      <scheme val="minor"/>
    </font>
    <font>
      <u/>
      <sz val="10"/>
      <color theme="10"/>
      <name val="Calibri"/>
      <family val="2"/>
    </font>
    <font>
      <sz val="9"/>
      <color indexed="8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3" borderId="1">
      <alignment horizontal="center" textRotation="90"/>
    </xf>
    <xf numFmtId="0" fontId="2" fillId="0" borderId="0">
      <alignment textRotation="90"/>
    </xf>
    <xf numFmtId="9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1" fillId="0" borderId="0"/>
  </cellStyleXfs>
  <cellXfs count="149">
    <xf numFmtId="0" fontId="0" fillId="0" borderId="0" xfId="0"/>
    <xf numFmtId="0" fontId="4" fillId="2" borderId="0" xfId="2" applyFont="1" applyFill="1" applyAlignment="1">
      <alignment horizontal="center"/>
    </xf>
    <xf numFmtId="0" fontId="3" fillId="0" borderId="0" xfId="0" applyFont="1" applyAlignment="1">
      <alignment horizontal="right"/>
    </xf>
    <xf numFmtId="0" fontId="5" fillId="2" borderId="0" xfId="2" applyFont="1" applyFill="1" applyAlignment="1">
      <alignment horizontal="right"/>
    </xf>
    <xf numFmtId="165" fontId="5" fillId="2" borderId="0" xfId="2" applyNumberFormat="1" applyFont="1" applyFill="1"/>
    <xf numFmtId="0" fontId="5" fillId="2" borderId="0" xfId="2" applyFont="1" applyFill="1"/>
    <xf numFmtId="0" fontId="5" fillId="2" borderId="0" xfId="2" quotePrefix="1" applyFont="1" applyFill="1" applyAlignment="1">
      <alignment horizontal="right"/>
    </xf>
    <xf numFmtId="165" fontId="5" fillId="2" borderId="0" xfId="2" applyNumberFormat="1" applyFont="1" applyFill="1" applyAlignment="1">
      <alignment horizontal="right"/>
    </xf>
    <xf numFmtId="166" fontId="5" fillId="2" borderId="0" xfId="3" applyNumberFormat="1" applyFont="1" applyFill="1" applyAlignment="1">
      <alignment horizontal="center"/>
    </xf>
    <xf numFmtId="165" fontId="5" fillId="2" borderId="0" xfId="3" applyNumberFormat="1" applyFont="1" applyFill="1" applyAlignment="1">
      <alignment horizontal="right"/>
    </xf>
    <xf numFmtId="0" fontId="6" fillId="0" borderId="1" xfId="2" applyFont="1" applyFill="1" applyBorder="1" applyAlignment="1">
      <alignment horizontal="right"/>
    </xf>
    <xf numFmtId="0" fontId="6" fillId="0" borderId="1" xfId="2" applyFont="1" applyFill="1" applyBorder="1" applyAlignment="1">
      <alignment horizontal="center" textRotation="90"/>
    </xf>
    <xf numFmtId="0" fontId="6" fillId="0" borderId="0" xfId="2" applyFont="1" applyFill="1" applyAlignment="1">
      <alignment horizontal="center"/>
    </xf>
    <xf numFmtId="0" fontId="6" fillId="0" borderId="1" xfId="2" applyFont="1" applyBorder="1" applyAlignment="1">
      <alignment horizontal="center"/>
    </xf>
    <xf numFmtId="0" fontId="6" fillId="2" borderId="0" xfId="2" applyFont="1" applyFill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0" xfId="2" applyFont="1" applyBorder="1"/>
    <xf numFmtId="0" fontId="6" fillId="0" borderId="0" xfId="2" applyFont="1"/>
    <xf numFmtId="0" fontId="7" fillId="0" borderId="5" xfId="2" applyFont="1" applyFill="1" applyBorder="1"/>
    <xf numFmtId="0" fontId="6" fillId="0" borderId="1" xfId="2" applyFont="1" applyBorder="1" applyAlignment="1">
      <alignment horizontal="left"/>
    </xf>
    <xf numFmtId="2" fontId="6" fillId="0" borderId="1" xfId="2" applyNumberFormat="1" applyFont="1" applyFill="1" applyBorder="1" applyAlignment="1">
      <alignment horizontal="center"/>
    </xf>
    <xf numFmtId="0" fontId="5" fillId="0" borderId="0" xfId="2" applyFont="1"/>
    <xf numFmtId="0" fontId="5" fillId="2" borderId="0" xfId="2" applyFont="1" applyFill="1" applyBorder="1"/>
    <xf numFmtId="0" fontId="5" fillId="2" borderId="0" xfId="2" applyFont="1" applyFill="1" applyBorder="1" applyAlignment="1">
      <alignment horizontal="center"/>
    </xf>
    <xf numFmtId="0" fontId="5" fillId="0" borderId="0" xfId="2" applyFont="1" applyFill="1" applyBorder="1"/>
    <xf numFmtId="0" fontId="6" fillId="0" borderId="1" xfId="2" applyFont="1" applyBorder="1"/>
    <xf numFmtId="0" fontId="6" fillId="2" borderId="0" xfId="2" applyFont="1" applyFill="1"/>
    <xf numFmtId="0" fontId="6" fillId="2" borderId="0" xfId="2" applyFont="1" applyFill="1" applyBorder="1"/>
    <xf numFmtId="0" fontId="6" fillId="0" borderId="0" xfId="2" applyFont="1" applyFill="1" applyBorder="1"/>
    <xf numFmtId="9" fontId="6" fillId="0" borderId="4" xfId="1" applyFont="1" applyFill="1" applyBorder="1" applyAlignment="1">
      <alignment horizontal="center"/>
    </xf>
    <xf numFmtId="0" fontId="6" fillId="0" borderId="1" xfId="2" applyFont="1" applyFill="1" applyBorder="1"/>
    <xf numFmtId="9" fontId="6" fillId="0" borderId="0" xfId="1" applyFont="1" applyBorder="1"/>
    <xf numFmtId="0" fontId="6" fillId="0" borderId="0" xfId="2" applyFont="1" applyFill="1"/>
    <xf numFmtId="0" fontId="7" fillId="0" borderId="4" xfId="2" applyFont="1" applyFill="1" applyBorder="1"/>
    <xf numFmtId="165" fontId="8" fillId="0" borderId="6" xfId="2" applyNumberFormat="1" applyFont="1" applyFill="1" applyBorder="1" applyAlignment="1">
      <alignment horizontal="center"/>
    </xf>
    <xf numFmtId="9" fontId="6" fillId="0" borderId="1" xfId="1" applyFont="1" applyFill="1" applyBorder="1" applyAlignment="1">
      <alignment horizontal="center"/>
    </xf>
    <xf numFmtId="9" fontId="6" fillId="0" borderId="1" xfId="1" applyFont="1" applyBorder="1" applyAlignment="1">
      <alignment horizontal="center"/>
    </xf>
    <xf numFmtId="9" fontId="6" fillId="0" borderId="4" xfId="1" applyFont="1" applyBorder="1" applyAlignment="1">
      <alignment horizontal="center"/>
    </xf>
    <xf numFmtId="2" fontId="6" fillId="0" borderId="4" xfId="2" applyNumberFormat="1" applyFont="1" applyFill="1" applyBorder="1" applyAlignment="1">
      <alignment horizontal="center"/>
    </xf>
    <xf numFmtId="0" fontId="6" fillId="0" borderId="6" xfId="2" applyFont="1" applyBorder="1" applyAlignment="1">
      <alignment horizontal="center" vertical="center"/>
    </xf>
    <xf numFmtId="0" fontId="3" fillId="2" borderId="0" xfId="2" applyFont="1" applyFill="1" applyBorder="1" applyAlignment="1"/>
    <xf numFmtId="0" fontId="5" fillId="2" borderId="1" xfId="2" applyFont="1" applyFill="1" applyBorder="1" applyAlignment="1">
      <alignment horizontal="center"/>
    </xf>
    <xf numFmtId="0" fontId="6" fillId="2" borderId="0" xfId="2" applyFont="1" applyFill="1" applyBorder="1" applyAlignment="1">
      <alignment vertical="center"/>
    </xf>
    <xf numFmtId="0" fontId="6" fillId="0" borderId="4" xfId="2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5" fillId="0" borderId="0" xfId="2" applyFont="1" applyFill="1"/>
    <xf numFmtId="0" fontId="10" fillId="0" borderId="7" xfId="0" applyFont="1" applyBorder="1" applyAlignment="1">
      <alignment horizontal="center"/>
    </xf>
    <xf numFmtId="0" fontId="11" fillId="0" borderId="0" xfId="0" applyFont="1"/>
    <xf numFmtId="0" fontId="14" fillId="0" borderId="0" xfId="7" applyFont="1"/>
    <xf numFmtId="0" fontId="13" fillId="0" borderId="8" xfId="11" applyFont="1" applyBorder="1" applyAlignment="1" applyProtection="1"/>
    <xf numFmtId="0" fontId="12" fillId="2" borderId="1" xfId="11" applyFont="1" applyFill="1" applyBorder="1" applyAlignment="1" applyProtection="1">
      <alignment horizontal="left" vertical="top"/>
    </xf>
    <xf numFmtId="164" fontId="11" fillId="0" borderId="9" xfId="0" applyNumberFormat="1" applyFont="1" applyBorder="1" applyAlignment="1">
      <alignment horizontal="center"/>
    </xf>
    <xf numFmtId="0" fontId="12" fillId="0" borderId="1" xfId="11" applyFont="1" applyFill="1" applyBorder="1" applyAlignment="1" applyProtection="1">
      <alignment horizontal="left" vertical="top"/>
    </xf>
    <xf numFmtId="0" fontId="12" fillId="0" borderId="8" xfId="11" applyFont="1" applyBorder="1" applyAlignment="1" applyProtection="1"/>
    <xf numFmtId="0" fontId="12" fillId="0" borderId="1" xfId="11" applyFont="1" applyBorder="1" applyAlignment="1" applyProtection="1">
      <alignment horizontal="left" vertical="top"/>
    </xf>
    <xf numFmtId="0" fontId="12" fillId="0" borderId="8" xfId="11" applyBorder="1" applyAlignment="1" applyProtection="1"/>
    <xf numFmtId="0" fontId="11" fillId="0" borderId="10" xfId="0" applyFont="1" applyBorder="1"/>
    <xf numFmtId="164" fontId="11" fillId="0" borderId="11" xfId="0" applyNumberFormat="1" applyFont="1" applyBorder="1" applyAlignment="1">
      <alignment horizontal="center"/>
    </xf>
    <xf numFmtId="0" fontId="11" fillId="0" borderId="0" xfId="0" applyFont="1" applyBorder="1"/>
    <xf numFmtId="164" fontId="11" fillId="0" borderId="0" xfId="0" applyNumberFormat="1" applyFont="1" applyBorder="1"/>
    <xf numFmtId="0" fontId="15" fillId="0" borderId="0" xfId="0" applyFont="1"/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wrapText="1"/>
    </xf>
    <xf numFmtId="15" fontId="11" fillId="0" borderId="1" xfId="0" applyNumberFormat="1" applyFont="1" applyBorder="1" applyAlignment="1">
      <alignment horizontal="center"/>
    </xf>
    <xf numFmtId="0" fontId="11" fillId="0" borderId="1" xfId="0" applyFont="1" applyBorder="1"/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15" fontId="11" fillId="0" borderId="1" xfId="0" applyNumberFormat="1" applyFont="1" applyBorder="1"/>
    <xf numFmtId="0" fontId="13" fillId="0" borderId="1" xfId="11" applyFont="1" applyBorder="1" applyAlignment="1" applyProtection="1">
      <alignment horizontal="left" vertical="top"/>
    </xf>
    <xf numFmtId="0" fontId="12" fillId="0" borderId="12" xfId="11" applyBorder="1" applyAlignment="1" applyProtection="1"/>
    <xf numFmtId="0" fontId="12" fillId="2" borderId="13" xfId="11" applyFont="1" applyFill="1" applyBorder="1" applyAlignment="1" applyProtection="1">
      <alignment horizontal="left" vertical="top"/>
    </xf>
    <xf numFmtId="164" fontId="11" fillId="0" borderId="14" xfId="0" applyNumberFormat="1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164" fontId="10" fillId="0" borderId="17" xfId="0" applyNumberFormat="1" applyFont="1" applyBorder="1" applyAlignment="1">
      <alignment horizontal="center"/>
    </xf>
    <xf numFmtId="0" fontId="11" fillId="0" borderId="18" xfId="0" applyFont="1" applyBorder="1" applyAlignment="1">
      <alignment horizontal="left" vertical="top"/>
    </xf>
    <xf numFmtId="1" fontId="5" fillId="2" borderId="0" xfId="0" applyNumberFormat="1" applyFont="1" applyFill="1" applyBorder="1" applyAlignment="1">
      <alignment horizontal="center" vertical="center"/>
    </xf>
    <xf numFmtId="165" fontId="5" fillId="2" borderId="0" xfId="0" applyNumberFormat="1" applyFont="1" applyFill="1" applyBorder="1"/>
    <xf numFmtId="165" fontId="5" fillId="2" borderId="0" xfId="2" applyNumberFormat="1" applyFont="1" applyFill="1" applyBorder="1"/>
    <xf numFmtId="165" fontId="5" fillId="2" borderId="0" xfId="0" quotePrefix="1" applyNumberFormat="1" applyFont="1" applyFill="1" applyBorder="1"/>
    <xf numFmtId="0" fontId="5" fillId="2" borderId="0" xfId="0" applyFont="1" applyFill="1" applyBorder="1"/>
    <xf numFmtId="166" fontId="5" fillId="2" borderId="0" xfId="3" applyNumberFormat="1" applyFont="1" applyFill="1" applyBorder="1" applyAlignment="1">
      <alignment horizontal="center"/>
    </xf>
    <xf numFmtId="165" fontId="5" fillId="2" borderId="0" xfId="2" applyNumberFormat="1" applyFont="1" applyFill="1" applyBorder="1" applyAlignment="1">
      <alignment horizontal="right"/>
    </xf>
    <xf numFmtId="165" fontId="5" fillId="2" borderId="0" xfId="3" applyNumberFormat="1" applyFont="1" applyFill="1" applyBorder="1" applyAlignment="1">
      <alignment horizontal="right"/>
    </xf>
    <xf numFmtId="9" fontId="5" fillId="0" borderId="0" xfId="2" applyNumberFormat="1" applyFont="1" applyFill="1" applyBorder="1"/>
    <xf numFmtId="0" fontId="6" fillId="0" borderId="0" xfId="2" applyFont="1" applyFill="1" applyBorder="1" applyAlignment="1">
      <alignment horizontal="center" textRotation="90"/>
    </xf>
    <xf numFmtId="0" fontId="6" fillId="0" borderId="0" xfId="2" applyFont="1" applyBorder="1" applyAlignment="1">
      <alignment horizontal="center"/>
    </xf>
    <xf numFmtId="0" fontId="6" fillId="0" borderId="0" xfId="2" applyFont="1" applyBorder="1" applyAlignment="1">
      <alignment horizontal="center" vertical="center"/>
    </xf>
    <xf numFmtId="2" fontId="6" fillId="0" borderId="0" xfId="2" applyNumberFormat="1" applyFont="1" applyFill="1" applyBorder="1" applyAlignment="1">
      <alignment horizontal="center"/>
    </xf>
    <xf numFmtId="9" fontId="6" fillId="0" borderId="0" xfId="1" applyFont="1" applyFill="1" applyBorder="1" applyAlignment="1">
      <alignment horizontal="center"/>
    </xf>
    <xf numFmtId="165" fontId="8" fillId="0" borderId="0" xfId="2" applyNumberFormat="1" applyFont="1" applyFill="1" applyBorder="1" applyAlignment="1">
      <alignment horizontal="center"/>
    </xf>
    <xf numFmtId="9" fontId="6" fillId="0" borderId="0" xfId="1" applyFont="1" applyBorder="1" applyAlignment="1">
      <alignment horizontal="center"/>
    </xf>
    <xf numFmtId="2" fontId="6" fillId="0" borderId="0" xfId="1" applyNumberFormat="1" applyFont="1" applyBorder="1"/>
    <xf numFmtId="165" fontId="8" fillId="0" borderId="1" xfId="2" applyNumberFormat="1" applyFont="1" applyFill="1" applyBorder="1" applyAlignment="1">
      <alignment horizontal="center"/>
    </xf>
    <xf numFmtId="0" fontId="18" fillId="0" borderId="4" xfId="13" applyFont="1" applyBorder="1"/>
    <xf numFmtId="2" fontId="6" fillId="0" borderId="1" xfId="0" applyNumberFormat="1" applyFont="1" applyBorder="1" applyAlignment="1">
      <alignment horizontal="center" vertical="center"/>
    </xf>
    <xf numFmtId="0" fontId="19" fillId="0" borderId="4" xfId="13" applyFont="1" applyBorder="1"/>
    <xf numFmtId="2" fontId="6" fillId="0" borderId="1" xfId="0" applyNumberFormat="1" applyFont="1" applyBorder="1" applyAlignment="1">
      <alignment horizontal="center"/>
    </xf>
    <xf numFmtId="0" fontId="20" fillId="0" borderId="0" xfId="3" applyFont="1"/>
    <xf numFmtId="0" fontId="5" fillId="0" borderId="0" xfId="0" applyFont="1"/>
    <xf numFmtId="0" fontId="20" fillId="0" borderId="1" xfId="3" applyFont="1" applyBorder="1"/>
    <xf numFmtId="9" fontId="5" fillId="0" borderId="1" xfId="1" applyFont="1" applyBorder="1"/>
    <xf numFmtId="0" fontId="6" fillId="0" borderId="4" xfId="2" applyFont="1" applyBorder="1" applyAlignment="1">
      <alignment horizontal="left"/>
    </xf>
    <xf numFmtId="0" fontId="6" fillId="0" borderId="4" xfId="2" applyFont="1" applyBorder="1"/>
    <xf numFmtId="0" fontId="6" fillId="0" borderId="4" xfId="2" applyFont="1" applyFill="1" applyBorder="1" applyAlignment="1">
      <alignment horizontal="right"/>
    </xf>
    <xf numFmtId="0" fontId="6" fillId="0" borderId="4" xfId="2" applyFont="1" applyFill="1" applyBorder="1"/>
    <xf numFmtId="0" fontId="6" fillId="0" borderId="4" xfId="0" applyFont="1" applyBorder="1"/>
    <xf numFmtId="0" fontId="18" fillId="0" borderId="4" xfId="0" applyFont="1" applyBorder="1"/>
    <xf numFmtId="0" fontId="6" fillId="4" borderId="1" xfId="0" applyFont="1" applyFill="1" applyBorder="1" applyAlignment="1">
      <alignment horizontal="left"/>
    </xf>
    <xf numFmtId="0" fontId="6" fillId="5" borderId="19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5" borderId="1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8" xfId="0" applyFont="1" applyBorder="1" applyAlignment="1">
      <alignment horizontal="left"/>
    </xf>
    <xf numFmtId="0" fontId="6" fillId="0" borderId="18" xfId="0" applyFont="1" applyBorder="1" applyAlignment="1">
      <alignment horizontal="center"/>
    </xf>
    <xf numFmtId="0" fontId="6" fillId="0" borderId="13" xfId="0" applyFont="1" applyBorder="1" applyAlignment="1">
      <alignment horizontal="left"/>
    </xf>
    <xf numFmtId="0" fontId="6" fillId="0" borderId="13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8" fillId="0" borderId="4" xfId="0" applyFont="1" applyBorder="1" applyAlignment="1">
      <alignment horizontal="left" indent="1"/>
    </xf>
    <xf numFmtId="0" fontId="6" fillId="0" borderId="21" xfId="2" applyFont="1" applyBorder="1" applyAlignment="1">
      <alignment horizontal="center" vertical="center"/>
    </xf>
    <xf numFmtId="165" fontId="8" fillId="0" borderId="21" xfId="2" applyNumberFormat="1" applyFont="1" applyFill="1" applyBorder="1" applyAlignment="1">
      <alignment horizontal="center"/>
    </xf>
    <xf numFmtId="9" fontId="6" fillId="0" borderId="2" xfId="1" applyFont="1" applyFill="1" applyBorder="1" applyAlignment="1">
      <alignment horizontal="center"/>
    </xf>
    <xf numFmtId="9" fontId="6" fillId="0" borderId="13" xfId="1" applyFont="1" applyFill="1" applyBorder="1" applyAlignment="1">
      <alignment horizontal="center"/>
    </xf>
    <xf numFmtId="165" fontId="8" fillId="0" borderId="4" xfId="2" applyNumberFormat="1" applyFont="1" applyFill="1" applyBorder="1" applyAlignment="1">
      <alignment horizontal="center"/>
    </xf>
    <xf numFmtId="165" fontId="8" fillId="0" borderId="19" xfId="2" applyNumberFormat="1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/>
    </xf>
    <xf numFmtId="0" fontId="22" fillId="2" borderId="0" xfId="11" applyFont="1" applyFill="1" applyAlignment="1" applyProtection="1"/>
    <xf numFmtId="1" fontId="22" fillId="2" borderId="0" xfId="11" applyNumberFormat="1" applyFont="1" applyFill="1" applyBorder="1" applyAlignment="1" applyProtection="1">
      <alignment horizontal="center" vertical="center"/>
    </xf>
    <xf numFmtId="0" fontId="0" fillId="0" borderId="1" xfId="0" applyBorder="1"/>
    <xf numFmtId="0" fontId="7" fillId="0" borderId="4" xfId="14" applyFont="1" applyBorder="1"/>
    <xf numFmtId="2" fontId="6" fillId="0" borderId="1" xfId="15" applyNumberFormat="1" applyFont="1" applyBorder="1" applyAlignment="1">
      <alignment horizontal="center"/>
    </xf>
    <xf numFmtId="0" fontId="23" fillId="0" borderId="4" xfId="2" applyFont="1" applyBorder="1"/>
    <xf numFmtId="0" fontId="23" fillId="0" borderId="4" xfId="0" applyFont="1" applyBorder="1"/>
    <xf numFmtId="0" fontId="6" fillId="0" borderId="2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0" fontId="23" fillId="0" borderId="1" xfId="2" applyFont="1" applyBorder="1"/>
    <xf numFmtId="2" fontId="5" fillId="6" borderId="1" xfId="0" applyNumberFormat="1" applyFont="1" applyFill="1" applyBorder="1" applyAlignment="1">
      <alignment horizontal="center"/>
    </xf>
    <xf numFmtId="0" fontId="23" fillId="0" borderId="0" xfId="2" applyFont="1" applyBorder="1"/>
    <xf numFmtId="2" fontId="5" fillId="0" borderId="0" xfId="0" applyNumberFormat="1" applyFont="1" applyFill="1" applyBorder="1" applyAlignment="1">
      <alignment horizontal="center"/>
    </xf>
    <xf numFmtId="164" fontId="3" fillId="0" borderId="0" xfId="2" applyNumberFormat="1" applyFont="1" applyFill="1" applyBorder="1" applyAlignment="1" applyProtection="1">
      <alignment horizontal="left"/>
      <protection locked="0"/>
    </xf>
    <xf numFmtId="164" fontId="4" fillId="0" borderId="0" xfId="2" applyNumberFormat="1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</cellXfs>
  <cellStyles count="16">
    <cellStyle name="Comma 2" xfId="6" xr:uid="{00000000-0005-0000-0000-000000000000}"/>
    <cellStyle name="Comma 2 2" xfId="4" xr:uid="{00000000-0005-0000-0000-000001000000}"/>
    <cellStyle name="Hyperlink" xfId="11" builtinId="8"/>
    <cellStyle name="Normal" xfId="0" builtinId="0"/>
    <cellStyle name="Normal 2" xfId="7" xr:uid="{00000000-0005-0000-0000-000004000000}"/>
    <cellStyle name="Normal 2 2" xfId="3" xr:uid="{00000000-0005-0000-0000-000005000000}"/>
    <cellStyle name="Normal 2 2 2" xfId="12" xr:uid="{00000000-0005-0000-0000-000006000000}"/>
    <cellStyle name="Normal 3" xfId="2" xr:uid="{00000000-0005-0000-0000-000007000000}"/>
    <cellStyle name="Normal 3 2" xfId="13" xr:uid="{00000000-0005-0000-0000-000008000000}"/>
    <cellStyle name="Normal 3 2 2" xfId="14" xr:uid="{00000000-0005-0000-0000-000009000000}"/>
    <cellStyle name="Normal 5" xfId="15" xr:uid="{00000000-0005-0000-0000-00000A000000}"/>
    <cellStyle name="Normal1" xfId="8" xr:uid="{00000000-0005-0000-0000-00000B000000}"/>
    <cellStyle name="Normal2" xfId="9" xr:uid="{00000000-0005-0000-0000-00000C000000}"/>
    <cellStyle name="Percent" xfId="1" builtinId="5"/>
    <cellStyle name="Percent 2" xfId="10" xr:uid="{00000000-0005-0000-0000-00000E000000}"/>
    <cellStyle name="Percent 2 2" xfId="5" xr:uid="{00000000-0005-0000-0000-00000F000000}"/>
  </cellStyles>
  <dxfs count="6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showGridLines="0" tabSelected="1" workbookViewId="0"/>
  </sheetViews>
  <sheetFormatPr defaultRowHeight="15" x14ac:dyDescent="0.25"/>
  <cols>
    <col min="1" max="1" width="47.140625" style="48" customWidth="1"/>
    <col min="2" max="2" width="15.5703125" style="48" customWidth="1"/>
    <col min="3" max="3" width="7.85546875" style="48" customWidth="1"/>
    <col min="4" max="4" width="21" style="48" customWidth="1"/>
    <col min="5" max="16384" width="9.140625" style="48"/>
  </cols>
  <sheetData>
    <row r="1" spans="1:5" ht="15.75" thickBot="1" x14ac:dyDescent="0.3">
      <c r="A1" s="75" t="s">
        <v>0</v>
      </c>
      <c r="B1" s="47"/>
      <c r="C1" s="76" t="s">
        <v>1</v>
      </c>
      <c r="D1" s="77" t="s">
        <v>2</v>
      </c>
    </row>
    <row r="2" spans="1:5" x14ac:dyDescent="0.25">
      <c r="A2" s="72" t="str">
        <f>'NAWDC Adversary'!A1</f>
        <v>Readiness Standards Adversary NAWDC</v>
      </c>
      <c r="B2" s="73"/>
      <c r="C2">
        <f>'NAWDC Adversary'!Q1</f>
        <v>19.010000000000002</v>
      </c>
      <c r="D2" s="74">
        <f>'NAWDC E-2C'!I1</f>
        <v>44835</v>
      </c>
      <c r="E2" s="49" t="str">
        <f t="shared" ref="E2:E13" ca="1" si="0">IF(D2&gt;NOW()-90," ! NEW","")</f>
        <v/>
      </c>
    </row>
    <row r="3" spans="1:5" x14ac:dyDescent="0.25">
      <c r="A3" s="56" t="str">
        <f>'NAWDC FA-18EF'!A1</f>
        <v>Readiness Standards VFA FA-18EF NAWDC</v>
      </c>
      <c r="B3" s="51"/>
      <c r="C3" s="134">
        <f>'NAWDC FA-18EF'!R1</f>
        <v>19.02</v>
      </c>
      <c r="D3" s="52">
        <f>'NAWDC FA-18EF'!I1</f>
        <v>44835</v>
      </c>
      <c r="E3" s="49" t="str">
        <f t="shared" ca="1" si="0"/>
        <v/>
      </c>
    </row>
    <row r="4" spans="1:5" x14ac:dyDescent="0.25">
      <c r="A4" s="56" t="str">
        <f>'NAWDC F-35C'!A1</f>
        <v>Readiness Standards VFA F-35C NAWDC</v>
      </c>
      <c r="B4" s="53"/>
      <c r="C4" s="134">
        <f>'NAWDC F-35C'!R1</f>
        <v>19.03</v>
      </c>
      <c r="D4" s="52">
        <f>'NAWDC F-35C'!I1</f>
        <v>44835</v>
      </c>
      <c r="E4" s="49" t="str">
        <f t="shared" ca="1" si="0"/>
        <v/>
      </c>
    </row>
    <row r="5" spans="1:5" x14ac:dyDescent="0.25">
      <c r="A5" s="56" t="str">
        <f>'NAWDC EA-18G'!A1</f>
        <v>Readiness Standards VAQ EA-18G NAWDC</v>
      </c>
      <c r="B5" s="53"/>
      <c r="C5" s="134">
        <f>'NAWDC EA-18G'!Q1</f>
        <v>19.04</v>
      </c>
      <c r="D5" s="52">
        <f>'NAWDC E-2C'!I1</f>
        <v>44835</v>
      </c>
      <c r="E5" s="49" t="str">
        <f t="shared" ca="1" si="0"/>
        <v/>
      </c>
    </row>
    <row r="6" spans="1:5" x14ac:dyDescent="0.25">
      <c r="A6" s="56" t="str">
        <f>'NAWDC E-2C'!A1</f>
        <v>Readiness Standards VAW E-2C NAWDC</v>
      </c>
      <c r="B6" s="55"/>
      <c r="C6" s="134">
        <f>'NAWDC E-2C'!R1</f>
        <v>19.05</v>
      </c>
      <c r="D6" s="52">
        <f>'NAWDC E-2C'!I1</f>
        <v>44835</v>
      </c>
      <c r="E6" s="49" t="str">
        <f t="shared" ca="1" si="0"/>
        <v/>
      </c>
    </row>
    <row r="7" spans="1:5" x14ac:dyDescent="0.25">
      <c r="A7" s="56" t="str">
        <f>'NAWDC MH-60S'!A1</f>
        <v>Readiness Standards HSC MH-60S NAWDC</v>
      </c>
      <c r="B7" s="55"/>
      <c r="C7" s="134">
        <f>'NAWDC MH-60S'!R1</f>
        <v>19.059999999999999</v>
      </c>
      <c r="D7" s="52">
        <f>'NAWDC MH-60S'!I1</f>
        <v>44835</v>
      </c>
      <c r="E7" s="49" t="str">
        <f t="shared" ca="1" si="0"/>
        <v/>
      </c>
    </row>
    <row r="8" spans="1:5" x14ac:dyDescent="0.25">
      <c r="A8" s="54"/>
      <c r="B8" s="51"/>
      <c r="C8" s="134"/>
      <c r="D8" s="52"/>
      <c r="E8" s="49" t="str">
        <f t="shared" ca="1" si="0"/>
        <v/>
      </c>
    </row>
    <row r="9" spans="1:5" x14ac:dyDescent="0.25">
      <c r="A9" s="54"/>
      <c r="B9" s="55"/>
      <c r="C9" s="134"/>
      <c r="D9" s="52"/>
      <c r="E9" s="49" t="str">
        <f t="shared" ca="1" si="0"/>
        <v/>
      </c>
    </row>
    <row r="10" spans="1:5" x14ac:dyDescent="0.25">
      <c r="A10" s="50"/>
      <c r="B10" s="71"/>
      <c r="C10" s="134"/>
      <c r="D10" s="52"/>
      <c r="E10" s="49" t="str">
        <f t="shared" ca="1" si="0"/>
        <v/>
      </c>
    </row>
    <row r="11" spans="1:5" x14ac:dyDescent="0.25">
      <c r="A11" s="56"/>
      <c r="B11" s="71"/>
      <c r="C11" s="134"/>
      <c r="D11" s="52"/>
      <c r="E11" s="49" t="str">
        <f t="shared" ca="1" si="0"/>
        <v/>
      </c>
    </row>
    <row r="12" spans="1:5" x14ac:dyDescent="0.25">
      <c r="A12" s="54"/>
      <c r="B12" s="55"/>
      <c r="C12" s="134"/>
      <c r="D12" s="52"/>
      <c r="E12" s="49" t="str">
        <f t="shared" ca="1" si="0"/>
        <v/>
      </c>
    </row>
    <row r="13" spans="1:5" ht="15.75" thickBot="1" x14ac:dyDescent="0.3">
      <c r="A13" s="57"/>
      <c r="B13" s="78"/>
      <c r="C13" s="78"/>
      <c r="D13" s="58"/>
      <c r="E13" s="49" t="str">
        <f t="shared" ca="1" si="0"/>
        <v/>
      </c>
    </row>
    <row r="14" spans="1:5" x14ac:dyDescent="0.25">
      <c r="A14" s="59"/>
      <c r="B14" s="59"/>
      <c r="C14" s="59"/>
      <c r="D14" s="60"/>
    </row>
    <row r="15" spans="1:5" x14ac:dyDescent="0.25">
      <c r="A15" s="59"/>
      <c r="B15" s="59"/>
      <c r="C15" s="59"/>
      <c r="D15" s="60"/>
    </row>
    <row r="16" spans="1:5" x14ac:dyDescent="0.25">
      <c r="A16" s="59"/>
      <c r="B16" s="59"/>
      <c r="C16" s="59"/>
      <c r="D16" s="60"/>
    </row>
    <row r="25" spans="1:3" x14ac:dyDescent="0.25">
      <c r="A25" s="61" t="s">
        <v>3</v>
      </c>
      <c r="B25" s="61"/>
      <c r="C25" s="61"/>
    </row>
  </sheetData>
  <hyperlinks>
    <hyperlink ref="A2" location="'NAWDC Adversary'!A1" display="'NAWDC Adversary'!A1" xr:uid="{00000000-0004-0000-0000-000000000000}"/>
    <hyperlink ref="A3" location="'NAWDC FA-18EF'!A1" display="'NAWDC FA-18EF'!A1" xr:uid="{00000000-0004-0000-0000-000001000000}"/>
    <hyperlink ref="A4" location="'NAWDC F-35C'!A1" display="'NAWDC F-35C'!A1" xr:uid="{00000000-0004-0000-0000-000002000000}"/>
    <hyperlink ref="A5" location="'NAWDC EA-18G'!A1" display="'NAWDC EA-18G'!A1" xr:uid="{00000000-0004-0000-0000-000003000000}"/>
    <hyperlink ref="A6" location="'NAWDC E-2C'!A1" display="'NAWDC E-2C'!A1" xr:uid="{00000000-0004-0000-0000-000004000000}"/>
    <hyperlink ref="A7" location="'NAWDC MH-60S'!A1" display="'NAWDC MH-60S'!A1" xr:uid="{00000000-0004-0000-0000-000005000000}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2"/>
  <sheetViews>
    <sheetView showGridLines="0" topLeftCell="A5" workbookViewId="0">
      <selection activeCell="C5" sqref="C5"/>
    </sheetView>
  </sheetViews>
  <sheetFormatPr defaultRowHeight="15" x14ac:dyDescent="0.25"/>
  <cols>
    <col min="1" max="1" width="9.42578125" style="48" bestFit="1" customWidth="1"/>
    <col min="2" max="2" width="33.140625" style="68" bestFit="1" customWidth="1"/>
    <col min="3" max="3" width="107" style="69" bestFit="1" customWidth="1"/>
    <col min="4" max="16384" width="9.140625" style="48"/>
  </cols>
  <sheetData>
    <row r="1" spans="1:3" x14ac:dyDescent="0.25">
      <c r="A1" s="62" t="s">
        <v>4</v>
      </c>
      <c r="B1" s="62" t="s">
        <v>5</v>
      </c>
      <c r="C1" s="63" t="s">
        <v>6</v>
      </c>
    </row>
    <row r="2" spans="1:3" x14ac:dyDescent="0.25">
      <c r="A2" s="66">
        <v>43435</v>
      </c>
      <c r="B2" s="64" t="s">
        <v>7</v>
      </c>
      <c r="C2" s="65" t="s">
        <v>8</v>
      </c>
    </row>
    <row r="3" spans="1:3" x14ac:dyDescent="0.25">
      <c r="A3" s="70">
        <v>43862</v>
      </c>
      <c r="B3" s="64" t="s">
        <v>7</v>
      </c>
      <c r="C3" s="65" t="s">
        <v>9</v>
      </c>
    </row>
    <row r="4" spans="1:3" x14ac:dyDescent="0.25">
      <c r="A4" s="70">
        <v>44835</v>
      </c>
      <c r="B4" s="64" t="s">
        <v>7</v>
      </c>
      <c r="C4" s="65" t="s">
        <v>10</v>
      </c>
    </row>
    <row r="5" spans="1:3" x14ac:dyDescent="0.25">
      <c r="A5" s="67"/>
      <c r="B5" s="64"/>
      <c r="C5" s="65"/>
    </row>
    <row r="6" spans="1:3" x14ac:dyDescent="0.25">
      <c r="A6" s="67"/>
      <c r="B6" s="64"/>
      <c r="C6" s="65"/>
    </row>
    <row r="7" spans="1:3" x14ac:dyDescent="0.25">
      <c r="A7" s="67"/>
      <c r="B7" s="64"/>
      <c r="C7" s="65"/>
    </row>
    <row r="8" spans="1:3" x14ac:dyDescent="0.25">
      <c r="A8" s="67"/>
      <c r="B8" s="64"/>
      <c r="C8" s="65"/>
    </row>
    <row r="9" spans="1:3" x14ac:dyDescent="0.25">
      <c r="A9" s="67"/>
      <c r="B9" s="64"/>
      <c r="C9" s="65"/>
    </row>
    <row r="10" spans="1:3" x14ac:dyDescent="0.25">
      <c r="A10" s="67"/>
      <c r="B10" s="64"/>
      <c r="C10" s="65"/>
    </row>
    <row r="11" spans="1:3" x14ac:dyDescent="0.25">
      <c r="A11" s="67"/>
      <c r="B11" s="64"/>
      <c r="C11" s="65"/>
    </row>
    <row r="12" spans="1:3" x14ac:dyDescent="0.25">
      <c r="A12" s="67"/>
      <c r="B12" s="64"/>
      <c r="C12" s="65"/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30"/>
  <sheetViews>
    <sheetView showGridLines="0" zoomScaleNormal="100" zoomScaleSheetLayoutView="100" workbookViewId="0"/>
  </sheetViews>
  <sheetFormatPr defaultRowHeight="12" x14ac:dyDescent="0.2"/>
  <cols>
    <col min="1" max="1" width="47.85546875" style="18" bestFit="1" customWidth="1"/>
    <col min="2" max="5" width="5.7109375" style="18" customWidth="1"/>
    <col min="6" max="6" width="6" style="18" customWidth="1"/>
    <col min="7" max="10" width="5.7109375" style="18" customWidth="1"/>
    <col min="11" max="11" width="8.42578125" style="18" bestFit="1" customWidth="1"/>
    <col min="12" max="13" width="5.7109375" style="18" customWidth="1"/>
    <col min="14" max="16384" width="9.140625" style="18"/>
  </cols>
  <sheetData>
    <row r="1" spans="1:17" s="1" customFormat="1" ht="18.75" x14ac:dyDescent="0.3">
      <c r="A1" s="41" t="s">
        <v>11</v>
      </c>
      <c r="B1" s="24" t="s">
        <v>12</v>
      </c>
      <c r="C1" s="24" t="s">
        <v>13</v>
      </c>
      <c r="D1" s="24" t="s">
        <v>14</v>
      </c>
      <c r="E1" s="24" t="s">
        <v>15</v>
      </c>
      <c r="H1" s="2" t="s">
        <v>16</v>
      </c>
      <c r="I1" s="146">
        <v>44835</v>
      </c>
      <c r="J1" s="147"/>
      <c r="P1" s="1" t="s">
        <v>17</v>
      </c>
      <c r="Q1" s="1">
        <v>19.010000000000002</v>
      </c>
    </row>
    <row r="2" spans="1:17" s="5" customFormat="1" ht="12.75" x14ac:dyDescent="0.2">
      <c r="A2" s="3" t="s">
        <v>18</v>
      </c>
      <c r="B2" s="79">
        <v>10</v>
      </c>
      <c r="C2" s="79">
        <v>4</v>
      </c>
      <c r="D2" s="79">
        <v>8</v>
      </c>
      <c r="E2" s="79">
        <v>6</v>
      </c>
      <c r="H2" s="132" t="s">
        <v>19</v>
      </c>
    </row>
    <row r="3" spans="1:17" s="5" customFormat="1" ht="11.25" x14ac:dyDescent="0.2">
      <c r="A3" s="3" t="s">
        <v>20</v>
      </c>
      <c r="C3" s="4"/>
      <c r="D3" s="4"/>
    </row>
    <row r="4" spans="1:17" s="5" customFormat="1" ht="11.25" x14ac:dyDescent="0.2">
      <c r="A4" s="3" t="s">
        <v>21</v>
      </c>
      <c r="B4" s="4"/>
      <c r="C4" s="4"/>
      <c r="D4" s="4"/>
    </row>
    <row r="5" spans="1:17" s="5" customFormat="1" ht="11.25" x14ac:dyDescent="0.2">
      <c r="A5" s="3" t="s">
        <v>22</v>
      </c>
      <c r="B5" s="4"/>
      <c r="C5" s="4"/>
      <c r="D5" s="4"/>
    </row>
    <row r="6" spans="1:17" s="5" customFormat="1" ht="11.25" x14ac:dyDescent="0.2">
      <c r="A6" s="6" t="s">
        <v>23</v>
      </c>
      <c r="B6" s="4"/>
      <c r="C6" s="4"/>
      <c r="D6" s="4"/>
    </row>
    <row r="7" spans="1:17" s="5" customFormat="1" ht="11.25" x14ac:dyDescent="0.2">
      <c r="A7" s="3" t="s">
        <v>24</v>
      </c>
      <c r="B7" s="4"/>
      <c r="C7" s="4"/>
      <c r="D7" s="4"/>
    </row>
    <row r="8" spans="1:17" s="5" customFormat="1" ht="11.25" x14ac:dyDescent="0.2">
      <c r="A8" s="3" t="s">
        <v>25</v>
      </c>
      <c r="B8" s="4"/>
      <c r="C8" s="4"/>
      <c r="D8" s="4"/>
    </row>
    <row r="9" spans="1:17" s="5" customFormat="1" ht="11.25" x14ac:dyDescent="0.2">
      <c r="A9" s="3" t="s">
        <v>26</v>
      </c>
      <c r="C9" s="4"/>
      <c r="D9" s="4"/>
      <c r="F9" s="7" t="s">
        <v>27</v>
      </c>
      <c r="G9" s="8" t="s">
        <v>28</v>
      </c>
    </row>
    <row r="10" spans="1:17" s="5" customFormat="1" ht="11.25" x14ac:dyDescent="0.2">
      <c r="A10" s="3" t="s">
        <v>29</v>
      </c>
      <c r="C10" s="4"/>
      <c r="D10" s="4"/>
      <c r="F10" s="9" t="s">
        <v>30</v>
      </c>
      <c r="G10" s="8" t="s">
        <v>28</v>
      </c>
    </row>
    <row r="11" spans="1:17" s="5" customFormat="1" ht="11.25" x14ac:dyDescent="0.2">
      <c r="A11" s="3" t="s">
        <v>31</v>
      </c>
      <c r="B11" s="4"/>
      <c r="C11" s="4"/>
      <c r="D11" s="4"/>
    </row>
    <row r="12" spans="1:17" s="5" customFormat="1" ht="11.25" x14ac:dyDescent="0.2">
      <c r="B12" s="4"/>
      <c r="C12" s="4"/>
      <c r="D12" s="4"/>
    </row>
    <row r="13" spans="1:17" s="12" customFormat="1" ht="60" x14ac:dyDescent="0.2">
      <c r="A13" s="10" t="s">
        <v>32</v>
      </c>
      <c r="B13" s="11" t="s">
        <v>33</v>
      </c>
      <c r="C13" s="11" t="s">
        <v>33</v>
      </c>
      <c r="D13" s="11" t="s">
        <v>33</v>
      </c>
      <c r="E13" s="11" t="s">
        <v>33</v>
      </c>
      <c r="F13" s="43"/>
      <c r="G13" s="43"/>
      <c r="H13" s="43"/>
      <c r="I13" s="43"/>
    </row>
    <row r="14" spans="1:17" s="15" customFormat="1" x14ac:dyDescent="0.2">
      <c r="A14" s="10" t="s">
        <v>34</v>
      </c>
      <c r="B14" s="13" t="s">
        <v>35</v>
      </c>
      <c r="C14" s="13" t="s">
        <v>35</v>
      </c>
      <c r="D14" s="44" t="s">
        <v>35</v>
      </c>
      <c r="E14" s="13" t="s">
        <v>36</v>
      </c>
      <c r="F14" s="14"/>
      <c r="G14" s="14"/>
      <c r="H14" s="14"/>
      <c r="I14" s="14"/>
    </row>
    <row r="15" spans="1:17" s="15" customFormat="1" x14ac:dyDescent="0.2">
      <c r="A15" s="10" t="s">
        <v>37</v>
      </c>
      <c r="B15" s="16">
        <v>1</v>
      </c>
      <c r="C15" s="16">
        <v>1</v>
      </c>
      <c r="D15" s="45">
        <v>1</v>
      </c>
      <c r="E15" s="16">
        <v>1</v>
      </c>
      <c r="F15" s="14"/>
      <c r="G15" s="14"/>
      <c r="H15" s="14"/>
      <c r="I15" s="14"/>
    </row>
    <row r="16" spans="1:17" ht="12.75" customHeight="1" x14ac:dyDescent="0.2">
      <c r="A16" s="10" t="s">
        <v>38</v>
      </c>
      <c r="B16" s="42" t="str">
        <f>B1</f>
        <v>F-16A</v>
      </c>
      <c r="C16" s="42" t="str">
        <f>C1</f>
        <v>F-16B</v>
      </c>
      <c r="D16" s="42" t="str">
        <f>D1</f>
        <v>F-16C</v>
      </c>
      <c r="E16" s="42" t="str">
        <f>E1</f>
        <v>F-16D</v>
      </c>
      <c r="F16" s="17"/>
      <c r="G16" s="17"/>
      <c r="H16" s="17"/>
      <c r="I16" s="17"/>
    </row>
    <row r="17" spans="1:20" ht="12.75" x14ac:dyDescent="0.2">
      <c r="A17" s="19" t="s">
        <v>39</v>
      </c>
      <c r="B17" s="40"/>
      <c r="C17" s="40"/>
      <c r="D17" s="40"/>
      <c r="E17" s="125"/>
      <c r="F17" s="17"/>
      <c r="G17" s="17"/>
      <c r="H17" s="17"/>
      <c r="I17" s="17"/>
    </row>
    <row r="18" spans="1:20" s="22" customFormat="1" x14ac:dyDescent="0.2">
      <c r="A18" s="20" t="s">
        <v>40</v>
      </c>
      <c r="B18" s="21">
        <v>0</v>
      </c>
      <c r="C18" s="21">
        <v>0</v>
      </c>
      <c r="D18" s="39">
        <v>0</v>
      </c>
      <c r="E18" s="21">
        <v>1</v>
      </c>
      <c r="G18" s="23"/>
      <c r="H18" s="24"/>
      <c r="I18" s="25"/>
    </row>
    <row r="19" spans="1:20" x14ac:dyDescent="0.2">
      <c r="A19" s="26" t="s">
        <v>41</v>
      </c>
      <c r="B19" s="36">
        <v>0.6</v>
      </c>
      <c r="C19" s="36">
        <v>0.6</v>
      </c>
      <c r="D19" s="30">
        <v>0.6</v>
      </c>
      <c r="E19" s="36">
        <v>0.6</v>
      </c>
      <c r="F19" s="27"/>
      <c r="G19" s="28"/>
      <c r="H19" s="14"/>
      <c r="I19" s="29"/>
    </row>
    <row r="20" spans="1:20" s="33" customFormat="1" ht="12.75" x14ac:dyDescent="0.2">
      <c r="A20" s="34" t="s">
        <v>42</v>
      </c>
      <c r="B20" s="35"/>
      <c r="C20" s="35"/>
      <c r="D20" s="35"/>
      <c r="E20" s="126"/>
      <c r="F20" s="17"/>
      <c r="G20" s="17"/>
      <c r="H20" s="17"/>
      <c r="I20" s="17"/>
    </row>
    <row r="21" spans="1:20" s="33" customFormat="1" x14ac:dyDescent="0.2">
      <c r="A21" s="10" t="s">
        <v>43</v>
      </c>
      <c r="B21" s="36">
        <v>1</v>
      </c>
      <c r="C21" s="36">
        <v>1</v>
      </c>
      <c r="D21" s="30">
        <v>1</v>
      </c>
      <c r="E21" s="36">
        <v>1</v>
      </c>
      <c r="F21" s="32"/>
      <c r="G21" s="32"/>
      <c r="H21" s="32"/>
      <c r="I21" s="32"/>
    </row>
    <row r="22" spans="1:20" s="33" customFormat="1" x14ac:dyDescent="0.2">
      <c r="A22" s="10" t="s">
        <v>44</v>
      </c>
      <c r="B22" s="37">
        <f>0.75*B21</f>
        <v>0.75</v>
      </c>
      <c r="C22" s="37">
        <f>0.75*C21</f>
        <v>0.75</v>
      </c>
      <c r="D22" s="38">
        <f>0.75*D21</f>
        <v>0.75</v>
      </c>
      <c r="E22" s="37">
        <f>0.75*E21</f>
        <v>0.75</v>
      </c>
      <c r="F22" s="32"/>
      <c r="G22" s="32"/>
      <c r="H22" s="32"/>
      <c r="I22" s="32"/>
    </row>
    <row r="23" spans="1:20" s="33" customFormat="1" x14ac:dyDescent="0.2">
      <c r="A23" s="10" t="s">
        <v>45</v>
      </c>
      <c r="B23" s="37" t="s">
        <v>28</v>
      </c>
      <c r="C23" s="37" t="s">
        <v>28</v>
      </c>
      <c r="D23" s="38" t="s">
        <v>28</v>
      </c>
      <c r="E23" s="37" t="s">
        <v>28</v>
      </c>
      <c r="F23" s="32"/>
      <c r="G23" s="32"/>
      <c r="H23" s="32"/>
      <c r="I23" s="32"/>
    </row>
    <row r="24" spans="1:20" s="33" customFormat="1" x14ac:dyDescent="0.2">
      <c r="A24" s="31" t="s">
        <v>46</v>
      </c>
      <c r="B24" s="21">
        <f>ROUND(B2*B$21,2)</f>
        <v>10</v>
      </c>
      <c r="C24" s="21">
        <f>ROUND(C2*C$21,2)</f>
        <v>4</v>
      </c>
      <c r="D24" s="21">
        <f>ROUND(D2*D$21,2)</f>
        <v>8</v>
      </c>
      <c r="E24" s="21">
        <f>ROUND(E2*E$21,2)</f>
        <v>6</v>
      </c>
      <c r="F24" s="32"/>
      <c r="G24" s="32"/>
      <c r="H24" s="32"/>
      <c r="I24" s="32"/>
    </row>
    <row r="25" spans="1:20" x14ac:dyDescent="0.2">
      <c r="A25" s="31" t="s">
        <v>47</v>
      </c>
      <c r="B25" s="21">
        <f>ROUND(B2*B$22,2)</f>
        <v>7.5</v>
      </c>
      <c r="C25" s="21">
        <f>ROUND(C2*C$22,2)</f>
        <v>3</v>
      </c>
      <c r="D25" s="21">
        <f>ROUND(D2*D$22,2)</f>
        <v>6</v>
      </c>
      <c r="E25" s="21">
        <f>ROUND(E2*E$22,2)</f>
        <v>4.5</v>
      </c>
      <c r="F25" s="17"/>
      <c r="G25" s="17"/>
      <c r="H25" s="17"/>
      <c r="I25" s="17"/>
    </row>
    <row r="26" spans="1:20" x14ac:dyDescent="0.2">
      <c r="A26" s="31" t="s">
        <v>48</v>
      </c>
      <c r="B26" s="21" t="s">
        <v>28</v>
      </c>
      <c r="C26" s="21" t="s">
        <v>28</v>
      </c>
      <c r="D26" s="21" t="s">
        <v>28</v>
      </c>
      <c r="E26" s="21" t="s">
        <v>28</v>
      </c>
      <c r="F26" s="17"/>
      <c r="G26" s="17"/>
      <c r="H26" s="17"/>
      <c r="I26" s="17"/>
    </row>
    <row r="27" spans="1:20" ht="12.75" x14ac:dyDescent="0.2">
      <c r="A27" s="34" t="s">
        <v>49</v>
      </c>
      <c r="B27" s="35"/>
      <c r="C27" s="35"/>
      <c r="D27" s="35"/>
      <c r="E27" s="126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</row>
    <row r="28" spans="1:20" x14ac:dyDescent="0.2">
      <c r="A28" s="26" t="s">
        <v>28</v>
      </c>
      <c r="B28" s="13" t="s">
        <v>28</v>
      </c>
      <c r="C28" s="13" t="s">
        <v>28</v>
      </c>
      <c r="D28" s="13" t="s">
        <v>28</v>
      </c>
      <c r="E28" s="131" t="s">
        <v>28</v>
      </c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</row>
    <row r="30" spans="1:20" ht="18.75" customHeight="1" x14ac:dyDescent="0.2">
      <c r="A30" s="17"/>
    </row>
  </sheetData>
  <mergeCells count="1">
    <mergeCell ref="I1:J1"/>
  </mergeCells>
  <phoneticPr fontId="17" type="noConversion"/>
  <hyperlinks>
    <hyperlink ref="H2" location="Inventory!A1" display="Inventory" xr:uid="{00000000-0004-0000-0200-000000000000}"/>
  </hyperlinks>
  <printOptions horizontalCentered="1" verticalCentered="1"/>
  <pageMargins left="0.5" right="0.25" top="0.5" bottom="0.5" header="0.5" footer="0.5"/>
  <pageSetup scale="53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60"/>
  <sheetViews>
    <sheetView showGridLines="0" topLeftCell="A21" zoomScaleNormal="100" zoomScaleSheetLayoutView="100" workbookViewId="0">
      <selection activeCell="B39" sqref="B39:C42"/>
    </sheetView>
  </sheetViews>
  <sheetFormatPr defaultRowHeight="12" x14ac:dyDescent="0.2"/>
  <cols>
    <col min="1" max="1" width="50.85546875" style="18" bestFit="1" customWidth="1"/>
    <col min="2" max="12" width="5.7109375" style="18" customWidth="1"/>
    <col min="13" max="13" width="6" style="18" customWidth="1"/>
    <col min="14" max="17" width="5.7109375" style="18" customWidth="1"/>
    <col min="18" max="18" width="8.42578125" style="18" bestFit="1" customWidth="1"/>
    <col min="19" max="20" width="5.7109375" style="18" customWidth="1"/>
    <col min="21" max="16384" width="9.140625" style="18"/>
  </cols>
  <sheetData>
    <row r="1" spans="1:18" s="1" customFormat="1" ht="18.75" x14ac:dyDescent="0.3">
      <c r="A1" s="41" t="s">
        <v>50</v>
      </c>
      <c r="B1" s="79" t="s">
        <v>51</v>
      </c>
      <c r="C1" s="79" t="s">
        <v>52</v>
      </c>
      <c r="D1" s="41"/>
      <c r="E1" s="41"/>
      <c r="F1" s="41"/>
      <c r="G1" s="41"/>
      <c r="H1" s="2" t="s">
        <v>16</v>
      </c>
      <c r="I1" s="146">
        <v>44835</v>
      </c>
      <c r="J1" s="147"/>
      <c r="K1" s="148"/>
      <c r="Q1" s="1" t="s">
        <v>17</v>
      </c>
      <c r="R1" s="1">
        <v>19.02</v>
      </c>
    </row>
    <row r="2" spans="1:18" s="5" customFormat="1" ht="12.75" x14ac:dyDescent="0.2">
      <c r="A2" s="3" t="s">
        <v>18</v>
      </c>
      <c r="B2" s="79">
        <v>5</v>
      </c>
      <c r="C2" s="79">
        <v>4</v>
      </c>
      <c r="D2" s="79"/>
      <c r="E2" s="79"/>
      <c r="F2" s="79"/>
      <c r="G2" s="79"/>
      <c r="H2" s="133" t="s">
        <v>19</v>
      </c>
      <c r="I2" s="79"/>
      <c r="J2" s="79"/>
      <c r="K2" s="79"/>
      <c r="L2" s="23"/>
    </row>
    <row r="3" spans="1:18" s="5" customFormat="1" ht="11.25" x14ac:dyDescent="0.2">
      <c r="A3" s="3" t="s">
        <v>20</v>
      </c>
      <c r="B3" s="8" t="s">
        <v>28</v>
      </c>
      <c r="C3" s="8" t="s">
        <v>28</v>
      </c>
      <c r="D3" s="81"/>
      <c r="E3" s="23"/>
      <c r="F3" s="23"/>
      <c r="G3" s="23"/>
      <c r="H3" s="23"/>
      <c r="I3" s="23"/>
      <c r="J3" s="81"/>
      <c r="K3" s="81"/>
      <c r="L3" s="23"/>
    </row>
    <row r="4" spans="1:18" s="5" customFormat="1" ht="11.25" x14ac:dyDescent="0.2">
      <c r="A4" s="3" t="s">
        <v>21</v>
      </c>
      <c r="B4" s="8" t="s">
        <v>28</v>
      </c>
      <c r="C4" s="8" t="s">
        <v>28</v>
      </c>
      <c r="D4" s="81"/>
      <c r="E4" s="81"/>
      <c r="F4" s="81"/>
      <c r="G4" s="81"/>
      <c r="H4" s="81"/>
      <c r="I4" s="81"/>
      <c r="J4" s="81"/>
      <c r="K4" s="81"/>
      <c r="L4" s="23"/>
    </row>
    <row r="5" spans="1:18" s="5" customFormat="1" ht="11.25" x14ac:dyDescent="0.2">
      <c r="A5" s="3" t="s">
        <v>22</v>
      </c>
      <c r="B5" s="8" t="s">
        <v>28</v>
      </c>
      <c r="C5" s="8" t="s">
        <v>28</v>
      </c>
      <c r="D5" s="81"/>
      <c r="E5" s="81"/>
      <c r="F5" s="81"/>
      <c r="G5" s="81"/>
      <c r="H5" s="81"/>
      <c r="I5" s="81"/>
      <c r="J5" s="81"/>
      <c r="K5" s="81"/>
      <c r="L5" s="23"/>
    </row>
    <row r="6" spans="1:18" s="5" customFormat="1" ht="11.25" x14ac:dyDescent="0.2">
      <c r="A6" s="6" t="s">
        <v>23</v>
      </c>
      <c r="B6" s="8" t="s">
        <v>28</v>
      </c>
      <c r="C6" s="8" t="s">
        <v>28</v>
      </c>
      <c r="D6" s="81"/>
      <c r="E6" s="81"/>
      <c r="F6" s="81"/>
      <c r="G6" s="81"/>
      <c r="H6" s="81"/>
      <c r="I6" s="81"/>
      <c r="J6" s="81"/>
      <c r="K6" s="81"/>
      <c r="L6" s="23"/>
    </row>
    <row r="7" spans="1:18" s="5" customFormat="1" ht="11.25" x14ac:dyDescent="0.2">
      <c r="A7" s="3" t="s">
        <v>24</v>
      </c>
      <c r="B7" s="8" t="s">
        <v>28</v>
      </c>
      <c r="C7" s="8" t="s">
        <v>28</v>
      </c>
      <c r="D7" s="23"/>
      <c r="E7" s="81"/>
      <c r="F7" s="81"/>
      <c r="G7" s="81"/>
      <c r="H7" s="81"/>
      <c r="I7" s="81"/>
      <c r="J7" s="81"/>
      <c r="K7" s="81"/>
      <c r="L7" s="23"/>
    </row>
    <row r="8" spans="1:18" s="5" customFormat="1" ht="11.25" x14ac:dyDescent="0.2">
      <c r="A8" s="3" t="s">
        <v>25</v>
      </c>
      <c r="B8" s="8" t="s">
        <v>28</v>
      </c>
      <c r="C8" s="8" t="s">
        <v>28</v>
      </c>
      <c r="D8" s="23"/>
      <c r="E8" s="81"/>
      <c r="F8" s="81"/>
      <c r="G8" s="81"/>
      <c r="H8" s="81"/>
      <c r="I8" s="81"/>
      <c r="J8" s="81"/>
      <c r="K8" s="81"/>
      <c r="L8" s="23"/>
    </row>
    <row r="9" spans="1:18" s="5" customFormat="1" ht="11.25" x14ac:dyDescent="0.2">
      <c r="A9" s="3" t="s">
        <v>26</v>
      </c>
      <c r="B9" s="8" t="s">
        <v>28</v>
      </c>
      <c r="C9" s="8" t="s">
        <v>28</v>
      </c>
      <c r="D9" s="23"/>
      <c r="E9" s="81"/>
      <c r="F9" s="7" t="s">
        <v>27</v>
      </c>
      <c r="G9" s="8" t="s">
        <v>28</v>
      </c>
      <c r="H9" s="85"/>
      <c r="I9" s="84"/>
      <c r="J9" s="81"/>
      <c r="K9" s="81"/>
      <c r="L9" s="23"/>
    </row>
    <row r="10" spans="1:18" s="5" customFormat="1" ht="11.25" x14ac:dyDescent="0.2">
      <c r="A10" s="3" t="s">
        <v>29</v>
      </c>
      <c r="B10" s="8" t="s">
        <v>28</v>
      </c>
      <c r="C10" s="8" t="s">
        <v>28</v>
      </c>
      <c r="D10" s="23"/>
      <c r="E10" s="81"/>
      <c r="F10" s="9" t="s">
        <v>30</v>
      </c>
      <c r="G10" s="8" t="s">
        <v>28</v>
      </c>
      <c r="H10" s="86"/>
      <c r="I10" s="84"/>
      <c r="J10" s="81"/>
      <c r="K10" s="81"/>
      <c r="L10" s="23"/>
    </row>
    <row r="11" spans="1:18" s="5" customFormat="1" ht="11.25" x14ac:dyDescent="0.2">
      <c r="A11" s="3" t="s">
        <v>31</v>
      </c>
      <c r="B11" s="8" t="s">
        <v>28</v>
      </c>
      <c r="C11" s="8" t="s">
        <v>28</v>
      </c>
      <c r="D11" s="87"/>
      <c r="E11" s="87"/>
      <c r="F11" s="81"/>
      <c r="G11" s="81"/>
      <c r="H11" s="81"/>
      <c r="I11" s="81"/>
      <c r="J11" s="81"/>
      <c r="K11" s="81"/>
      <c r="L11" s="23"/>
    </row>
    <row r="12" spans="1:18" s="5" customFormat="1" ht="11.25" x14ac:dyDescent="0.2">
      <c r="C12" s="87"/>
      <c r="D12" s="87"/>
      <c r="E12" s="87"/>
      <c r="F12" s="81"/>
      <c r="G12" s="81"/>
      <c r="H12" s="81"/>
      <c r="I12" s="81"/>
      <c r="J12" s="81"/>
      <c r="K12" s="81"/>
      <c r="L12" s="23"/>
    </row>
    <row r="13" spans="1:18" s="12" customFormat="1" ht="60" x14ac:dyDescent="0.2">
      <c r="A13" s="10" t="s">
        <v>32</v>
      </c>
      <c r="B13" s="11" t="s">
        <v>33</v>
      </c>
      <c r="C13" s="11" t="s">
        <v>33</v>
      </c>
      <c r="D13" s="88"/>
      <c r="E13" s="88"/>
      <c r="F13" s="88"/>
      <c r="G13" s="88"/>
      <c r="H13" s="88"/>
      <c r="I13" s="88"/>
      <c r="J13" s="88"/>
      <c r="K13" s="88"/>
      <c r="L13" s="88"/>
      <c r="M13" s="43"/>
      <c r="N13" s="43"/>
      <c r="O13" s="43"/>
      <c r="P13" s="43"/>
      <c r="Q13" s="43"/>
    </row>
    <row r="14" spans="1:18" s="15" customFormat="1" x14ac:dyDescent="0.2">
      <c r="A14" s="10" t="s">
        <v>34</v>
      </c>
      <c r="B14" s="13" t="s">
        <v>35</v>
      </c>
      <c r="C14" s="13" t="s">
        <v>36</v>
      </c>
      <c r="D14" s="89"/>
      <c r="E14" s="89"/>
      <c r="F14" s="89"/>
      <c r="G14" s="89"/>
      <c r="H14" s="89"/>
      <c r="I14" s="89"/>
      <c r="J14" s="89"/>
      <c r="K14" s="89"/>
      <c r="L14" s="14"/>
      <c r="M14" s="14"/>
      <c r="N14" s="14"/>
      <c r="O14" s="14"/>
      <c r="P14" s="14"/>
      <c r="Q14" s="14"/>
    </row>
    <row r="15" spans="1:18" s="15" customFormat="1" x14ac:dyDescent="0.2">
      <c r="A15" s="10" t="s">
        <v>37</v>
      </c>
      <c r="B15" s="13">
        <v>1</v>
      </c>
      <c r="C15" s="13">
        <v>2</v>
      </c>
      <c r="D15" s="89"/>
      <c r="E15" s="89"/>
      <c r="F15" s="89"/>
      <c r="G15" s="89"/>
      <c r="H15" s="89"/>
      <c r="I15" s="89"/>
      <c r="J15" s="89"/>
      <c r="K15" s="89"/>
      <c r="L15" s="14"/>
      <c r="M15" s="14"/>
      <c r="N15" s="14"/>
      <c r="O15" s="14"/>
      <c r="P15" s="14"/>
      <c r="Q15" s="14"/>
    </row>
    <row r="16" spans="1:18" ht="12.75" customHeight="1" x14ac:dyDescent="0.2">
      <c r="A16" s="10" t="s">
        <v>38</v>
      </c>
      <c r="B16" s="42" t="s">
        <v>53</v>
      </c>
      <c r="C16" s="42" t="s">
        <v>53</v>
      </c>
      <c r="D16" s="24"/>
      <c r="E16" s="24"/>
      <c r="F16" s="24"/>
      <c r="G16" s="24"/>
      <c r="H16" s="24"/>
      <c r="I16" s="24"/>
      <c r="J16" s="24"/>
      <c r="K16" s="24"/>
      <c r="L16" s="17"/>
      <c r="M16" s="17"/>
      <c r="N16" s="17"/>
      <c r="O16" s="17"/>
      <c r="P16" s="17"/>
      <c r="Q16" s="17"/>
    </row>
    <row r="17" spans="1:27" ht="12.75" x14ac:dyDescent="0.2">
      <c r="A17" s="19" t="s">
        <v>39</v>
      </c>
      <c r="B17" s="129"/>
      <c r="C17" s="130"/>
      <c r="D17" s="90"/>
      <c r="E17" s="90"/>
      <c r="F17" s="90"/>
      <c r="G17" s="90"/>
      <c r="H17" s="90"/>
      <c r="I17" s="90"/>
      <c r="J17" s="90"/>
      <c r="K17" s="90"/>
      <c r="L17" s="17"/>
      <c r="M17" s="17"/>
      <c r="N17" s="17"/>
      <c r="O17" s="17"/>
      <c r="P17" s="17"/>
      <c r="Q17" s="17"/>
    </row>
    <row r="18" spans="1:27" s="22" customFormat="1" x14ac:dyDescent="0.2">
      <c r="A18" s="105" t="s">
        <v>40</v>
      </c>
      <c r="B18" s="21">
        <v>0</v>
      </c>
      <c r="C18" s="21">
        <v>0</v>
      </c>
      <c r="D18" s="91"/>
      <c r="E18" s="91"/>
      <c r="F18" s="91"/>
      <c r="G18" s="91"/>
      <c r="H18" s="91"/>
      <c r="I18" s="91"/>
      <c r="J18" s="91"/>
      <c r="K18" s="91"/>
      <c r="L18" s="23"/>
      <c r="M18" s="5"/>
      <c r="O18" s="23"/>
      <c r="P18" s="24"/>
      <c r="Q18" s="25"/>
    </row>
    <row r="19" spans="1:27" x14ac:dyDescent="0.2">
      <c r="A19" s="106" t="s">
        <v>41</v>
      </c>
      <c r="B19" s="127">
        <v>0.6</v>
      </c>
      <c r="C19" s="127">
        <v>0.6</v>
      </c>
      <c r="D19" s="92"/>
      <c r="E19" s="92"/>
      <c r="F19" s="92"/>
      <c r="G19" s="92"/>
      <c r="H19" s="92"/>
      <c r="I19" s="92"/>
      <c r="J19" s="92"/>
      <c r="K19" s="92"/>
      <c r="L19" s="28"/>
      <c r="M19" s="27"/>
      <c r="N19" s="27"/>
      <c r="O19" s="28"/>
      <c r="P19" s="14"/>
      <c r="Q19" s="29"/>
    </row>
    <row r="20" spans="1:27" s="33" customFormat="1" ht="12.75" x14ac:dyDescent="0.2">
      <c r="A20" s="34" t="s">
        <v>42</v>
      </c>
      <c r="B20" s="129"/>
      <c r="C20" s="130"/>
      <c r="D20" s="93"/>
      <c r="E20" s="93"/>
      <c r="F20" s="93"/>
      <c r="G20" s="93"/>
      <c r="H20" s="93"/>
      <c r="I20" s="93"/>
      <c r="J20" s="93"/>
      <c r="K20" s="93"/>
      <c r="L20" s="17"/>
      <c r="M20" s="17"/>
      <c r="N20" s="17"/>
      <c r="O20" s="17"/>
      <c r="P20" s="17"/>
      <c r="Q20" s="17"/>
    </row>
    <row r="21" spans="1:27" s="33" customFormat="1" x14ac:dyDescent="0.2">
      <c r="A21" s="107" t="s">
        <v>43</v>
      </c>
      <c r="B21" s="128">
        <v>1</v>
      </c>
      <c r="C21" s="128">
        <v>1</v>
      </c>
      <c r="D21" s="92"/>
      <c r="E21" s="92"/>
      <c r="F21" s="92"/>
      <c r="G21" s="92"/>
      <c r="H21" s="92"/>
      <c r="I21" s="92"/>
      <c r="J21" s="92"/>
      <c r="K21" s="92"/>
      <c r="L21" s="32"/>
      <c r="M21" s="32"/>
      <c r="N21" s="32"/>
      <c r="O21" s="32"/>
      <c r="P21" s="32"/>
      <c r="Q21" s="32"/>
    </row>
    <row r="22" spans="1:27" s="33" customFormat="1" x14ac:dyDescent="0.2">
      <c r="A22" s="107" t="s">
        <v>44</v>
      </c>
      <c r="B22" s="37">
        <f>0.75*B21</f>
        <v>0.75</v>
      </c>
      <c r="C22" s="37">
        <f>0.75*C21</f>
        <v>0.75</v>
      </c>
      <c r="D22" s="94"/>
      <c r="E22" s="94"/>
      <c r="F22" s="94"/>
      <c r="G22" s="94"/>
      <c r="H22" s="94"/>
      <c r="I22" s="94"/>
      <c r="J22" s="94"/>
      <c r="K22" s="94"/>
      <c r="L22" s="32"/>
      <c r="M22" s="32"/>
      <c r="N22" s="32"/>
      <c r="O22" s="32"/>
      <c r="P22" s="32"/>
      <c r="Q22" s="32"/>
    </row>
    <row r="23" spans="1:27" s="33" customFormat="1" x14ac:dyDescent="0.2">
      <c r="A23" s="107" t="s">
        <v>45</v>
      </c>
      <c r="B23" s="37">
        <f>((B25*$B$50)/$B$2)</f>
        <v>0.60936936936936925</v>
      </c>
      <c r="C23" s="37">
        <f>((C25*$B$50)/$B$2)</f>
        <v>0.48749549549549542</v>
      </c>
      <c r="D23" s="94"/>
      <c r="E23" s="94"/>
      <c r="F23" s="94"/>
      <c r="G23" s="94"/>
      <c r="H23" s="94"/>
      <c r="I23" s="94"/>
      <c r="J23" s="94"/>
      <c r="K23" s="94"/>
      <c r="L23" s="32"/>
      <c r="M23" s="32"/>
      <c r="N23" s="32"/>
      <c r="O23" s="32"/>
      <c r="P23" s="32"/>
      <c r="Q23" s="32"/>
    </row>
    <row r="24" spans="1:27" s="33" customFormat="1" x14ac:dyDescent="0.2">
      <c r="A24" s="108" t="s">
        <v>46</v>
      </c>
      <c r="B24" s="21">
        <f>ROUND(B2*B$21,2)</f>
        <v>5</v>
      </c>
      <c r="C24" s="21">
        <f>ROUND(C2*C$21,2)</f>
        <v>4</v>
      </c>
      <c r="D24" s="91"/>
      <c r="E24" s="91"/>
      <c r="F24" s="91"/>
      <c r="G24" s="91"/>
      <c r="H24" s="91"/>
      <c r="I24" s="91"/>
      <c r="J24" s="91"/>
      <c r="K24" s="91"/>
      <c r="L24" s="95"/>
      <c r="M24" s="32"/>
      <c r="N24" s="32"/>
      <c r="O24" s="32"/>
      <c r="P24" s="32"/>
      <c r="Q24" s="32"/>
    </row>
    <row r="25" spans="1:27" x14ac:dyDescent="0.2">
      <c r="A25" s="108" t="s">
        <v>47</v>
      </c>
      <c r="B25" s="21">
        <f>ROUND(B2*B$22,2)</f>
        <v>3.75</v>
      </c>
      <c r="C25" s="21">
        <f>ROUND(C2*C$22,2)</f>
        <v>3</v>
      </c>
      <c r="D25" s="91"/>
      <c r="E25" s="91"/>
      <c r="F25" s="91"/>
      <c r="G25" s="91"/>
      <c r="H25" s="91"/>
      <c r="I25" s="91"/>
      <c r="J25" s="91"/>
      <c r="K25" s="91"/>
      <c r="L25" s="95"/>
      <c r="M25" s="17"/>
      <c r="N25" s="17"/>
      <c r="O25" s="17"/>
      <c r="P25" s="17"/>
      <c r="Q25" s="17"/>
    </row>
    <row r="26" spans="1:27" x14ac:dyDescent="0.2">
      <c r="A26" s="18" t="s">
        <v>48</v>
      </c>
      <c r="B26" s="100">
        <f>B23*$B$2</f>
        <v>3.0468468468468464</v>
      </c>
      <c r="C26" s="100">
        <f>C23*$B$2</f>
        <v>2.437477477477477</v>
      </c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</row>
    <row r="27" spans="1:27" x14ac:dyDescent="0.2">
      <c r="A27" s="97" t="s">
        <v>49</v>
      </c>
      <c r="B27" s="129"/>
      <c r="C27" s="130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</row>
    <row r="28" spans="1:27" x14ac:dyDescent="0.2">
      <c r="A28" s="109" t="s">
        <v>54</v>
      </c>
      <c r="B28" s="98">
        <f t="shared" ref="B28:C37" si="0">B$25*$B51</f>
        <v>2.6064864864864852</v>
      </c>
      <c r="C28" s="98">
        <f t="shared" si="0"/>
        <v>2.0851891891891885</v>
      </c>
    </row>
    <row r="29" spans="1:27" x14ac:dyDescent="0.2">
      <c r="A29" s="109" t="s">
        <v>55</v>
      </c>
      <c r="B29" s="98">
        <f t="shared" si="0"/>
        <v>0.6032432432432433</v>
      </c>
      <c r="C29" s="98">
        <f t="shared" si="0"/>
        <v>0.48259459459459464</v>
      </c>
    </row>
    <row r="30" spans="1:27" x14ac:dyDescent="0.2">
      <c r="A30" s="109" t="s">
        <v>56</v>
      </c>
      <c r="B30" s="98">
        <f t="shared" si="0"/>
        <v>1.5029729729729728</v>
      </c>
      <c r="C30" s="98">
        <f t="shared" si="0"/>
        <v>1.2023783783783781</v>
      </c>
    </row>
    <row r="31" spans="1:27" x14ac:dyDescent="0.2">
      <c r="A31" s="109" t="s">
        <v>57</v>
      </c>
      <c r="B31" s="98">
        <f t="shared" si="0"/>
        <v>2.5627027027027016</v>
      </c>
      <c r="C31" s="98">
        <f t="shared" si="0"/>
        <v>2.0501621621621613</v>
      </c>
    </row>
    <row r="32" spans="1:27" x14ac:dyDescent="0.2">
      <c r="A32" s="109" t="s">
        <v>58</v>
      </c>
      <c r="B32" s="98">
        <f t="shared" si="0"/>
        <v>2.6064864864864852</v>
      </c>
      <c r="C32" s="98">
        <f t="shared" si="0"/>
        <v>2.0851891891891885</v>
      </c>
    </row>
    <row r="33" spans="1:3" ht="12.75" x14ac:dyDescent="0.2">
      <c r="A33" s="99" t="s">
        <v>59</v>
      </c>
      <c r="B33" s="98">
        <f t="shared" si="0"/>
        <v>2.6064864864864852</v>
      </c>
      <c r="C33" s="98">
        <f t="shared" si="0"/>
        <v>2.0851891891891885</v>
      </c>
    </row>
    <row r="34" spans="1:3" x14ac:dyDescent="0.2">
      <c r="A34" s="109" t="s">
        <v>60</v>
      </c>
      <c r="B34" s="98">
        <f t="shared" si="0"/>
        <v>1.3210810810810809</v>
      </c>
      <c r="C34" s="98">
        <f t="shared" si="0"/>
        <v>1.0568648648648646</v>
      </c>
    </row>
    <row r="35" spans="1:3" x14ac:dyDescent="0.2">
      <c r="A35" s="109" t="s">
        <v>61</v>
      </c>
      <c r="B35" s="98">
        <f t="shared" si="0"/>
        <v>2.7840540540540535</v>
      </c>
      <c r="C35" s="98">
        <f t="shared" si="0"/>
        <v>2.227243243243243</v>
      </c>
    </row>
    <row r="36" spans="1:3" x14ac:dyDescent="0.2">
      <c r="A36" s="109" t="s">
        <v>62</v>
      </c>
      <c r="B36" s="98">
        <f t="shared" si="0"/>
        <v>1.232297297297297</v>
      </c>
      <c r="C36" s="98">
        <f t="shared" si="0"/>
        <v>0.98583783783783763</v>
      </c>
    </row>
    <row r="37" spans="1:3" x14ac:dyDescent="0.2">
      <c r="A37" s="109" t="s">
        <v>63</v>
      </c>
      <c r="B37" s="98">
        <f t="shared" si="0"/>
        <v>3.75</v>
      </c>
      <c r="C37" s="98">
        <f t="shared" si="0"/>
        <v>3</v>
      </c>
    </row>
    <row r="38" spans="1:3" ht="12.75" x14ac:dyDescent="0.2">
      <c r="A38" s="135" t="s">
        <v>64</v>
      </c>
      <c r="B38" s="136"/>
      <c r="C38" s="136"/>
    </row>
    <row r="39" spans="1:3" x14ac:dyDescent="0.2">
      <c r="A39" s="137" t="s">
        <v>65</v>
      </c>
      <c r="B39" s="143"/>
      <c r="C39" s="143"/>
    </row>
    <row r="40" spans="1:3" x14ac:dyDescent="0.2">
      <c r="A40" s="138" t="s">
        <v>66</v>
      </c>
      <c r="B40" s="143"/>
      <c r="C40" s="143"/>
    </row>
    <row r="41" spans="1:3" x14ac:dyDescent="0.2">
      <c r="A41" s="139" t="s">
        <v>67</v>
      </c>
      <c r="B41" s="143"/>
      <c r="C41" s="143"/>
    </row>
    <row r="42" spans="1:3" x14ac:dyDescent="0.2">
      <c r="A42" s="140" t="s">
        <v>68</v>
      </c>
      <c r="B42" s="143"/>
      <c r="C42" s="143"/>
    </row>
    <row r="49" spans="1:2" x14ac:dyDescent="0.2">
      <c r="A49" s="101" t="s">
        <v>69</v>
      </c>
      <c r="B49" s="102" t="s">
        <v>70</v>
      </c>
    </row>
    <row r="50" spans="1:2" x14ac:dyDescent="0.2">
      <c r="A50" s="103" t="s">
        <v>71</v>
      </c>
      <c r="B50" s="104">
        <v>0.81249249249249234</v>
      </c>
    </row>
    <row r="51" spans="1:2" x14ac:dyDescent="0.2">
      <c r="A51" s="103" t="s">
        <v>54</v>
      </c>
      <c r="B51" s="104">
        <v>0.69506306306306276</v>
      </c>
    </row>
    <row r="52" spans="1:2" x14ac:dyDescent="0.2">
      <c r="A52" s="103" t="s">
        <v>55</v>
      </c>
      <c r="B52" s="104">
        <v>0.16086486486486487</v>
      </c>
    </row>
    <row r="53" spans="1:2" x14ac:dyDescent="0.2">
      <c r="A53" s="103" t="s">
        <v>56</v>
      </c>
      <c r="B53" s="104">
        <v>0.40079279279279273</v>
      </c>
    </row>
    <row r="54" spans="1:2" x14ac:dyDescent="0.2">
      <c r="A54" s="103" t="s">
        <v>57</v>
      </c>
      <c r="B54" s="104">
        <v>0.68338738738738714</v>
      </c>
    </row>
    <row r="55" spans="1:2" x14ac:dyDescent="0.2">
      <c r="A55" s="103" t="s">
        <v>58</v>
      </c>
      <c r="B55" s="104">
        <v>0.69506306306306276</v>
      </c>
    </row>
    <row r="56" spans="1:2" x14ac:dyDescent="0.2">
      <c r="A56" s="103" t="s">
        <v>59</v>
      </c>
      <c r="B56" s="104">
        <v>0.69506306306306276</v>
      </c>
    </row>
    <row r="57" spans="1:2" x14ac:dyDescent="0.2">
      <c r="A57" s="103" t="s">
        <v>60</v>
      </c>
      <c r="B57" s="104">
        <v>0.35228828828828823</v>
      </c>
    </row>
    <row r="58" spans="1:2" x14ac:dyDescent="0.2">
      <c r="A58" s="103" t="s">
        <v>61</v>
      </c>
      <c r="B58" s="104">
        <v>0.74241441441441425</v>
      </c>
    </row>
    <row r="59" spans="1:2" x14ac:dyDescent="0.2">
      <c r="A59" s="103" t="s">
        <v>62</v>
      </c>
      <c r="B59" s="104">
        <v>0.32861261261261254</v>
      </c>
    </row>
    <row r="60" spans="1:2" x14ac:dyDescent="0.2">
      <c r="A60" s="103" t="s">
        <v>63</v>
      </c>
      <c r="B60" s="104">
        <v>1</v>
      </c>
    </row>
  </sheetData>
  <mergeCells count="1">
    <mergeCell ref="I1:K1"/>
  </mergeCells>
  <phoneticPr fontId="17" type="noConversion"/>
  <conditionalFormatting sqref="B51:B60">
    <cfRule type="cellIs" dxfId="5" priority="2" operator="between">
      <formula>0.9</formula>
      <formula>0.99</formula>
    </cfRule>
  </conditionalFormatting>
  <conditionalFormatting sqref="B50">
    <cfRule type="cellIs" dxfId="4" priority="1" operator="between">
      <formula>0.9</formula>
      <formula>0.99</formula>
    </cfRule>
  </conditionalFormatting>
  <hyperlinks>
    <hyperlink ref="H2" location="Inventory!A1" display="Inventory" xr:uid="{00000000-0004-0000-0300-000000000000}"/>
  </hyperlinks>
  <printOptions horizontalCentered="1" verticalCentered="1"/>
  <pageMargins left="0.5" right="0.25" top="0.5" bottom="0.5" header="0.5" footer="0.5"/>
  <pageSetup scale="58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51"/>
  <sheetViews>
    <sheetView showGridLines="0" topLeftCell="A21" zoomScaleNormal="100" zoomScaleSheetLayoutView="100" workbookViewId="0">
      <selection activeCell="B37" sqref="B37"/>
    </sheetView>
  </sheetViews>
  <sheetFormatPr defaultRowHeight="12" x14ac:dyDescent="0.2"/>
  <cols>
    <col min="1" max="1" width="53.5703125" style="18" bestFit="1" customWidth="1"/>
    <col min="2" max="12" width="5.7109375" style="18" customWidth="1"/>
    <col min="13" max="13" width="6" style="18" customWidth="1"/>
    <col min="14" max="17" width="5.7109375" style="18" customWidth="1"/>
    <col min="18" max="18" width="8.42578125" style="18" bestFit="1" customWidth="1"/>
    <col min="19" max="20" width="5.7109375" style="18" customWidth="1"/>
    <col min="21" max="16384" width="9.140625" style="18"/>
  </cols>
  <sheetData>
    <row r="1" spans="1:18" s="1" customFormat="1" ht="18.75" x14ac:dyDescent="0.3">
      <c r="A1" s="41" t="s">
        <v>72</v>
      </c>
      <c r="B1" s="79" t="s">
        <v>73</v>
      </c>
      <c r="C1" s="41"/>
      <c r="D1" s="41"/>
      <c r="E1" s="41"/>
      <c r="F1" s="41"/>
      <c r="G1" s="41"/>
      <c r="H1" s="2" t="s">
        <v>16</v>
      </c>
      <c r="I1" s="146">
        <v>44835</v>
      </c>
      <c r="J1" s="147"/>
      <c r="K1" s="148"/>
      <c r="Q1" s="1" t="s">
        <v>17</v>
      </c>
      <c r="R1" s="1">
        <v>19.03</v>
      </c>
    </row>
    <row r="2" spans="1:18" s="5" customFormat="1" ht="12.75" x14ac:dyDescent="0.2">
      <c r="A2" s="3" t="s">
        <v>18</v>
      </c>
      <c r="B2" s="79">
        <v>2</v>
      </c>
      <c r="C2" s="79"/>
      <c r="D2" s="79"/>
      <c r="E2" s="79"/>
      <c r="F2" s="79"/>
      <c r="G2" s="79"/>
      <c r="H2" s="133" t="s">
        <v>19</v>
      </c>
      <c r="I2" s="79"/>
      <c r="J2" s="79"/>
      <c r="K2" s="79"/>
      <c r="L2" s="23"/>
    </row>
    <row r="3" spans="1:18" s="5" customFormat="1" ht="11.25" x14ac:dyDescent="0.2">
      <c r="A3" s="3" t="s">
        <v>20</v>
      </c>
      <c r="B3" s="8" t="s">
        <v>28</v>
      </c>
      <c r="C3" s="80"/>
      <c r="D3" s="81"/>
      <c r="E3" s="23"/>
      <c r="F3" s="23"/>
      <c r="G3" s="23"/>
      <c r="H3" s="23"/>
      <c r="I3" s="23"/>
      <c r="J3" s="81"/>
      <c r="K3" s="81"/>
      <c r="L3" s="23"/>
    </row>
    <row r="4" spans="1:18" s="5" customFormat="1" ht="11.25" x14ac:dyDescent="0.2">
      <c r="A4" s="3" t="s">
        <v>21</v>
      </c>
      <c r="B4" s="8" t="s">
        <v>28</v>
      </c>
      <c r="C4" s="80"/>
      <c r="D4" s="81"/>
      <c r="E4" s="81"/>
      <c r="F4" s="81"/>
      <c r="G4" s="81"/>
      <c r="H4" s="81"/>
      <c r="I4" s="81"/>
      <c r="J4" s="81"/>
      <c r="K4" s="81"/>
      <c r="L4" s="23"/>
    </row>
    <row r="5" spans="1:18" s="5" customFormat="1" ht="11.25" x14ac:dyDescent="0.2">
      <c r="A5" s="3" t="s">
        <v>22</v>
      </c>
      <c r="B5" s="8" t="s">
        <v>28</v>
      </c>
      <c r="C5" s="82"/>
      <c r="D5" s="81"/>
      <c r="E5" s="81"/>
      <c r="F5" s="81"/>
      <c r="G5" s="81"/>
      <c r="H5" s="81"/>
      <c r="I5" s="81"/>
      <c r="J5" s="81"/>
      <c r="K5" s="81"/>
      <c r="L5" s="23"/>
    </row>
    <row r="6" spans="1:18" s="5" customFormat="1" ht="11.25" x14ac:dyDescent="0.2">
      <c r="A6" s="6" t="s">
        <v>23</v>
      </c>
      <c r="B6" s="8" t="s">
        <v>28</v>
      </c>
      <c r="C6" s="82"/>
      <c r="D6" s="81"/>
      <c r="E6" s="81"/>
      <c r="F6" s="81"/>
      <c r="G6" s="81"/>
      <c r="H6" s="81"/>
      <c r="I6" s="81"/>
      <c r="J6" s="81"/>
      <c r="K6" s="81"/>
      <c r="L6" s="23"/>
    </row>
    <row r="7" spans="1:18" s="5" customFormat="1" ht="11.25" x14ac:dyDescent="0.2">
      <c r="A7" s="3" t="s">
        <v>24</v>
      </c>
      <c r="B7" s="8" t="s">
        <v>28</v>
      </c>
      <c r="C7" s="83"/>
      <c r="D7" s="23"/>
      <c r="E7" s="81"/>
      <c r="F7" s="81"/>
      <c r="G7" s="81"/>
      <c r="H7" s="81"/>
      <c r="I7" s="81"/>
      <c r="J7" s="81"/>
      <c r="K7" s="81"/>
      <c r="L7" s="23"/>
    </row>
    <row r="8" spans="1:18" s="5" customFormat="1" ht="11.25" x14ac:dyDescent="0.2">
      <c r="A8" s="3" t="s">
        <v>25</v>
      </c>
      <c r="B8" s="8" t="s">
        <v>28</v>
      </c>
      <c r="C8" s="80"/>
      <c r="D8" s="23"/>
      <c r="E8" s="81"/>
      <c r="F8" s="81"/>
      <c r="G8" s="81"/>
      <c r="H8" s="81"/>
      <c r="I8" s="81"/>
      <c r="J8" s="81"/>
      <c r="K8" s="81"/>
      <c r="L8" s="23"/>
    </row>
    <row r="9" spans="1:18" s="5" customFormat="1" ht="11.25" x14ac:dyDescent="0.2">
      <c r="A9" s="3" t="s">
        <v>26</v>
      </c>
      <c r="B9" s="8" t="s">
        <v>28</v>
      </c>
      <c r="C9" s="84"/>
      <c r="D9" s="23"/>
      <c r="E9" s="81"/>
      <c r="F9" s="7" t="s">
        <v>27</v>
      </c>
      <c r="G9" s="8" t="s">
        <v>28</v>
      </c>
      <c r="H9" s="85"/>
      <c r="I9" s="84"/>
      <c r="J9" s="81"/>
      <c r="K9" s="81"/>
      <c r="L9" s="23"/>
    </row>
    <row r="10" spans="1:18" s="5" customFormat="1" ht="11.25" x14ac:dyDescent="0.2">
      <c r="A10" s="3" t="s">
        <v>29</v>
      </c>
      <c r="B10" s="8" t="s">
        <v>28</v>
      </c>
      <c r="C10" s="84"/>
      <c r="D10" s="23"/>
      <c r="E10" s="81"/>
      <c r="F10" s="9" t="s">
        <v>30</v>
      </c>
      <c r="G10" s="8" t="s">
        <v>28</v>
      </c>
      <c r="H10" s="86"/>
      <c r="I10" s="84"/>
      <c r="J10" s="81"/>
      <c r="K10" s="81"/>
      <c r="L10" s="23"/>
    </row>
    <row r="11" spans="1:18" s="5" customFormat="1" ht="11.25" x14ac:dyDescent="0.2">
      <c r="A11" s="3" t="s">
        <v>31</v>
      </c>
      <c r="B11" s="8" t="s">
        <v>28</v>
      </c>
      <c r="C11" s="84"/>
      <c r="D11" s="87"/>
      <c r="E11" s="87"/>
      <c r="F11" s="81"/>
      <c r="G11" s="81"/>
      <c r="H11" s="81"/>
      <c r="I11" s="81"/>
      <c r="J11" s="81"/>
      <c r="K11" s="81"/>
      <c r="L11" s="23"/>
    </row>
    <row r="12" spans="1:18" s="5" customFormat="1" ht="11.25" x14ac:dyDescent="0.2">
      <c r="C12" s="87"/>
      <c r="D12" s="87"/>
      <c r="E12" s="87"/>
      <c r="F12" s="81"/>
      <c r="G12" s="81"/>
      <c r="H12" s="81"/>
      <c r="I12" s="81"/>
      <c r="J12" s="81"/>
      <c r="K12" s="81"/>
      <c r="L12" s="23"/>
    </row>
    <row r="13" spans="1:18" s="12" customFormat="1" ht="60" x14ac:dyDescent="0.2">
      <c r="A13" s="10" t="s">
        <v>32</v>
      </c>
      <c r="B13" s="11" t="s">
        <v>33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43"/>
      <c r="N13" s="43"/>
      <c r="O13" s="43"/>
      <c r="P13" s="43"/>
      <c r="Q13" s="43"/>
    </row>
    <row r="14" spans="1:18" s="15" customFormat="1" x14ac:dyDescent="0.2">
      <c r="A14" s="10" t="s">
        <v>34</v>
      </c>
      <c r="B14" s="13" t="s">
        <v>35</v>
      </c>
      <c r="C14" s="89"/>
      <c r="D14" s="89"/>
      <c r="E14" s="89"/>
      <c r="F14" s="89"/>
      <c r="G14" s="89"/>
      <c r="H14" s="89"/>
      <c r="I14" s="89"/>
      <c r="J14" s="89"/>
      <c r="K14" s="89"/>
      <c r="L14" s="14"/>
      <c r="M14" s="14"/>
      <c r="N14" s="14"/>
      <c r="O14" s="14"/>
      <c r="P14" s="14"/>
      <c r="Q14" s="14"/>
    </row>
    <row r="15" spans="1:18" s="15" customFormat="1" x14ac:dyDescent="0.2">
      <c r="A15" s="10" t="s">
        <v>37</v>
      </c>
      <c r="B15" s="13">
        <v>1</v>
      </c>
      <c r="C15" s="89"/>
      <c r="D15" s="89"/>
      <c r="E15" s="89"/>
      <c r="F15" s="89"/>
      <c r="G15" s="89"/>
      <c r="H15" s="89"/>
      <c r="I15" s="89"/>
      <c r="J15" s="89"/>
      <c r="K15" s="89"/>
      <c r="L15" s="14"/>
      <c r="M15" s="14"/>
      <c r="N15" s="14"/>
      <c r="O15" s="14"/>
      <c r="P15" s="14"/>
      <c r="Q15" s="14"/>
    </row>
    <row r="16" spans="1:18" ht="12.75" customHeight="1" x14ac:dyDescent="0.2">
      <c r="A16" s="10" t="s">
        <v>38</v>
      </c>
      <c r="B16" s="42" t="s">
        <v>53</v>
      </c>
      <c r="C16" s="24"/>
      <c r="D16" s="24"/>
      <c r="E16" s="24"/>
      <c r="F16" s="24"/>
      <c r="G16" s="24"/>
      <c r="H16" s="24"/>
      <c r="I16" s="24"/>
      <c r="J16" s="24"/>
      <c r="K16" s="24"/>
      <c r="L16" s="17"/>
      <c r="M16" s="17"/>
      <c r="N16" s="17"/>
      <c r="O16" s="17"/>
      <c r="P16" s="17"/>
      <c r="Q16" s="17"/>
    </row>
    <row r="17" spans="1:27" ht="12.75" x14ac:dyDescent="0.2">
      <c r="A17" s="19" t="s">
        <v>39</v>
      </c>
      <c r="B17" s="26"/>
      <c r="C17" s="90"/>
      <c r="D17" s="90"/>
      <c r="E17" s="90"/>
      <c r="F17" s="90"/>
      <c r="G17" s="90"/>
      <c r="H17" s="90"/>
      <c r="I17" s="90"/>
      <c r="J17" s="90"/>
      <c r="K17" s="90"/>
      <c r="L17" s="17"/>
      <c r="M17" s="17"/>
      <c r="N17" s="17"/>
      <c r="O17" s="17"/>
      <c r="P17" s="17"/>
      <c r="Q17" s="17"/>
    </row>
    <row r="18" spans="1:27" s="22" customFormat="1" x14ac:dyDescent="0.2">
      <c r="A18" s="105" t="s">
        <v>40</v>
      </c>
      <c r="B18" s="21">
        <v>0</v>
      </c>
      <c r="C18" s="91"/>
      <c r="D18" s="91"/>
      <c r="E18" s="91"/>
      <c r="F18" s="91"/>
      <c r="G18" s="91"/>
      <c r="H18" s="91"/>
      <c r="I18" s="91"/>
      <c r="J18" s="91"/>
      <c r="K18" s="91"/>
      <c r="L18" s="23"/>
      <c r="M18" s="5"/>
      <c r="O18" s="23"/>
      <c r="P18" s="24"/>
      <c r="Q18" s="25"/>
    </row>
    <row r="19" spans="1:27" x14ac:dyDescent="0.2">
      <c r="A19" s="106" t="s">
        <v>41</v>
      </c>
      <c r="B19" s="36">
        <v>0.6</v>
      </c>
      <c r="C19" s="92"/>
      <c r="D19" s="92"/>
      <c r="E19" s="92"/>
      <c r="F19" s="92"/>
      <c r="G19" s="92"/>
      <c r="H19" s="92"/>
      <c r="I19" s="92"/>
      <c r="J19" s="92"/>
      <c r="K19" s="92"/>
      <c r="L19" s="28"/>
      <c r="M19" s="27"/>
      <c r="N19" s="27"/>
      <c r="O19" s="28"/>
      <c r="P19" s="14"/>
      <c r="Q19" s="29"/>
    </row>
    <row r="20" spans="1:27" s="33" customFormat="1" ht="12.75" x14ac:dyDescent="0.2">
      <c r="A20" s="34" t="s">
        <v>42</v>
      </c>
      <c r="B20" s="96"/>
      <c r="C20" s="93"/>
      <c r="D20" s="93"/>
      <c r="E20" s="93"/>
      <c r="F20" s="93"/>
      <c r="G20" s="93"/>
      <c r="H20" s="93"/>
      <c r="I20" s="93"/>
      <c r="J20" s="93"/>
      <c r="K20" s="93"/>
      <c r="L20" s="17"/>
      <c r="M20" s="17"/>
      <c r="N20" s="17"/>
      <c r="O20" s="17"/>
      <c r="P20" s="17"/>
      <c r="Q20" s="17"/>
    </row>
    <row r="21" spans="1:27" s="33" customFormat="1" x14ac:dyDescent="0.2">
      <c r="A21" s="107" t="s">
        <v>43</v>
      </c>
      <c r="B21" s="36">
        <v>1</v>
      </c>
      <c r="C21" s="92"/>
      <c r="D21" s="92"/>
      <c r="E21" s="92"/>
      <c r="F21" s="92"/>
      <c r="G21" s="92"/>
      <c r="H21" s="92"/>
      <c r="I21" s="92"/>
      <c r="J21" s="92"/>
      <c r="K21" s="92"/>
      <c r="L21" s="32"/>
      <c r="M21" s="32"/>
      <c r="N21" s="32"/>
      <c r="O21" s="32"/>
      <c r="P21" s="32"/>
      <c r="Q21" s="32"/>
    </row>
    <row r="22" spans="1:27" s="33" customFormat="1" x14ac:dyDescent="0.2">
      <c r="A22" s="107" t="s">
        <v>44</v>
      </c>
      <c r="B22" s="37">
        <f>0.75*B21</f>
        <v>0.75</v>
      </c>
      <c r="C22" s="94"/>
      <c r="D22" s="94"/>
      <c r="E22" s="94"/>
      <c r="F22" s="94"/>
      <c r="G22" s="94"/>
      <c r="H22" s="94"/>
      <c r="I22" s="94"/>
      <c r="J22" s="94"/>
      <c r="K22" s="94"/>
      <c r="L22" s="32"/>
      <c r="M22" s="32"/>
      <c r="N22" s="32"/>
      <c r="O22" s="32"/>
      <c r="P22" s="32"/>
      <c r="Q22" s="32"/>
    </row>
    <row r="23" spans="1:27" s="33" customFormat="1" x14ac:dyDescent="0.2">
      <c r="A23" s="107" t="s">
        <v>45</v>
      </c>
      <c r="B23" s="37">
        <f>((B25*$B$43)/$B$2)</f>
        <v>0.2475</v>
      </c>
      <c r="C23" s="94"/>
      <c r="D23" s="94"/>
      <c r="E23" s="94"/>
      <c r="F23" s="94"/>
      <c r="G23" s="94"/>
      <c r="H23" s="94"/>
      <c r="I23" s="94"/>
      <c r="J23" s="94"/>
      <c r="K23" s="94"/>
      <c r="L23" s="32"/>
      <c r="M23" s="32"/>
      <c r="N23" s="32"/>
      <c r="O23" s="32"/>
      <c r="P23" s="32"/>
      <c r="Q23" s="32"/>
    </row>
    <row r="24" spans="1:27" s="33" customFormat="1" x14ac:dyDescent="0.2">
      <c r="A24" s="108" t="s">
        <v>46</v>
      </c>
      <c r="B24" s="21">
        <f>ROUND(B2*B$21,2)</f>
        <v>2</v>
      </c>
      <c r="C24" s="91"/>
      <c r="D24" s="91"/>
      <c r="E24" s="91"/>
      <c r="F24" s="91"/>
      <c r="G24" s="91"/>
      <c r="H24" s="91"/>
      <c r="I24" s="91"/>
      <c r="J24" s="91"/>
      <c r="K24" s="91"/>
      <c r="L24" s="95"/>
      <c r="M24" s="32"/>
      <c r="N24" s="32"/>
      <c r="O24" s="32"/>
      <c r="P24" s="32"/>
      <c r="Q24" s="32"/>
    </row>
    <row r="25" spans="1:27" x14ac:dyDescent="0.2">
      <c r="A25" s="108" t="s">
        <v>47</v>
      </c>
      <c r="B25" s="21">
        <f>ROUND(B2*B$22,2)</f>
        <v>1.5</v>
      </c>
      <c r="C25" s="91"/>
      <c r="D25" s="91"/>
      <c r="E25" s="91"/>
      <c r="F25" s="91"/>
      <c r="G25" s="91"/>
      <c r="H25" s="91"/>
      <c r="I25" s="91"/>
      <c r="J25" s="91"/>
      <c r="K25" s="91"/>
      <c r="L25" s="95"/>
      <c r="M25" s="17"/>
      <c r="N25" s="17"/>
      <c r="O25" s="17"/>
      <c r="P25" s="17"/>
      <c r="Q25" s="17"/>
    </row>
    <row r="26" spans="1:27" x14ac:dyDescent="0.2">
      <c r="A26" s="18" t="s">
        <v>48</v>
      </c>
      <c r="B26" s="100">
        <f>B23*$B$2</f>
        <v>0.495</v>
      </c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</row>
    <row r="27" spans="1:27" x14ac:dyDescent="0.2">
      <c r="A27" s="97" t="s">
        <v>49</v>
      </c>
      <c r="B27" s="100"/>
      <c r="C27" s="46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</row>
    <row r="28" spans="1:27" x14ac:dyDescent="0.2">
      <c r="A28" s="103" t="s">
        <v>74</v>
      </c>
      <c r="B28" s="98">
        <f t="shared" ref="B28:B35" si="0">B$25*$B44</f>
        <v>0.495</v>
      </c>
      <c r="C28" s="46"/>
    </row>
    <row r="29" spans="1:27" x14ac:dyDescent="0.2">
      <c r="A29" s="103" t="s">
        <v>75</v>
      </c>
      <c r="B29" s="98">
        <f t="shared" si="0"/>
        <v>0.495</v>
      </c>
    </row>
    <row r="30" spans="1:27" x14ac:dyDescent="0.2">
      <c r="A30" s="103" t="s">
        <v>76</v>
      </c>
      <c r="B30" s="98">
        <f t="shared" si="0"/>
        <v>0.495</v>
      </c>
    </row>
    <row r="31" spans="1:27" x14ac:dyDescent="0.2">
      <c r="A31" s="103" t="s">
        <v>77</v>
      </c>
      <c r="B31" s="98">
        <f t="shared" si="0"/>
        <v>0</v>
      </c>
    </row>
    <row r="32" spans="1:27" x14ac:dyDescent="0.2">
      <c r="A32" s="103" t="s">
        <v>78</v>
      </c>
      <c r="B32" s="98">
        <f t="shared" si="0"/>
        <v>0.495</v>
      </c>
    </row>
    <row r="33" spans="1:2" x14ac:dyDescent="0.2">
      <c r="A33" s="103" t="s">
        <v>79</v>
      </c>
      <c r="B33" s="98">
        <f t="shared" si="0"/>
        <v>0.495</v>
      </c>
    </row>
    <row r="34" spans="1:2" x14ac:dyDescent="0.2">
      <c r="A34" s="103" t="s">
        <v>80</v>
      </c>
      <c r="B34" s="98">
        <f t="shared" si="0"/>
        <v>0</v>
      </c>
    </row>
    <row r="35" spans="1:2" x14ac:dyDescent="0.2">
      <c r="A35" s="103" t="s">
        <v>81</v>
      </c>
      <c r="B35" s="98">
        <f t="shared" si="0"/>
        <v>1.5</v>
      </c>
    </row>
    <row r="36" spans="1:2" ht="12.75" x14ac:dyDescent="0.2">
      <c r="A36" s="135" t="s">
        <v>64</v>
      </c>
      <c r="B36" s="141"/>
    </row>
    <row r="37" spans="1:2" x14ac:dyDescent="0.2">
      <c r="A37" s="142" t="s">
        <v>82</v>
      </c>
      <c r="B37" s="143"/>
    </row>
    <row r="38" spans="1:2" x14ac:dyDescent="0.2">
      <c r="A38" s="142" t="s">
        <v>83</v>
      </c>
      <c r="B38" s="143"/>
    </row>
    <row r="39" spans="1:2" x14ac:dyDescent="0.2">
      <c r="A39" s="144"/>
      <c r="B39" s="145"/>
    </row>
    <row r="40" spans="1:2" x14ac:dyDescent="0.2">
      <c r="A40" s="144"/>
      <c r="B40" s="145"/>
    </row>
    <row r="41" spans="1:2" x14ac:dyDescent="0.2">
      <c r="A41" s="144"/>
      <c r="B41" s="145"/>
    </row>
    <row r="42" spans="1:2" x14ac:dyDescent="0.2">
      <c r="A42" s="101" t="s">
        <v>69</v>
      </c>
      <c r="B42" s="102" t="s">
        <v>84</v>
      </c>
    </row>
    <row r="43" spans="1:2" x14ac:dyDescent="0.2">
      <c r="A43" s="103" t="s">
        <v>71</v>
      </c>
      <c r="B43" s="104">
        <v>0.33</v>
      </c>
    </row>
    <row r="44" spans="1:2" x14ac:dyDescent="0.2">
      <c r="A44" s="103" t="s">
        <v>74</v>
      </c>
      <c r="B44" s="104">
        <v>0.33</v>
      </c>
    </row>
    <row r="45" spans="1:2" x14ac:dyDescent="0.2">
      <c r="A45" s="103" t="s">
        <v>75</v>
      </c>
      <c r="B45" s="104">
        <v>0.33</v>
      </c>
    </row>
    <row r="46" spans="1:2" x14ac:dyDescent="0.2">
      <c r="A46" s="103" t="s">
        <v>76</v>
      </c>
      <c r="B46" s="104">
        <v>0.33</v>
      </c>
    </row>
    <row r="47" spans="1:2" x14ac:dyDescent="0.2">
      <c r="A47" s="103" t="s">
        <v>77</v>
      </c>
      <c r="B47" s="104"/>
    </row>
    <row r="48" spans="1:2" x14ac:dyDescent="0.2">
      <c r="A48" s="103" t="s">
        <v>78</v>
      </c>
      <c r="B48" s="104">
        <v>0.33</v>
      </c>
    </row>
    <row r="49" spans="1:2" x14ac:dyDescent="0.2">
      <c r="A49" s="103" t="s">
        <v>79</v>
      </c>
      <c r="B49" s="104">
        <v>0.33</v>
      </c>
    </row>
    <row r="50" spans="1:2" x14ac:dyDescent="0.2">
      <c r="A50" s="103" t="s">
        <v>80</v>
      </c>
      <c r="B50" s="104"/>
    </row>
    <row r="51" spans="1:2" x14ac:dyDescent="0.2">
      <c r="A51" s="103" t="s">
        <v>81</v>
      </c>
      <c r="B51" s="104">
        <v>1</v>
      </c>
    </row>
  </sheetData>
  <mergeCells count="1">
    <mergeCell ref="I1:K1"/>
  </mergeCells>
  <hyperlinks>
    <hyperlink ref="H2" location="Inventory!A1" display="Inventory" xr:uid="{00000000-0004-0000-0400-000000000000}"/>
  </hyperlinks>
  <printOptions horizontalCentered="1" verticalCentered="1"/>
  <pageMargins left="0.5" right="0.25" top="0.5" bottom="0.5" header="0.5" footer="0.5"/>
  <pageSetup scale="58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70"/>
  <sheetViews>
    <sheetView showGridLines="0" topLeftCell="A17" zoomScaleNormal="100" zoomScaleSheetLayoutView="100" workbookViewId="0">
      <selection activeCell="H2" sqref="H2"/>
    </sheetView>
  </sheetViews>
  <sheetFormatPr defaultRowHeight="12" x14ac:dyDescent="0.2"/>
  <cols>
    <col min="1" max="1" width="50.85546875" style="18" bestFit="1" customWidth="1"/>
    <col min="2" max="11" width="5.7109375" style="18" customWidth="1"/>
    <col min="12" max="12" width="6" style="18" customWidth="1"/>
    <col min="13" max="16" width="5.7109375" style="18" customWidth="1"/>
    <col min="17" max="17" width="8.42578125" style="18" bestFit="1" customWidth="1"/>
    <col min="18" max="19" width="5.7109375" style="18" customWidth="1"/>
    <col min="20" max="16384" width="9.140625" style="18"/>
  </cols>
  <sheetData>
    <row r="1" spans="1:17" s="1" customFormat="1" ht="18.75" x14ac:dyDescent="0.3">
      <c r="A1" s="41" t="s">
        <v>85</v>
      </c>
      <c r="B1" s="79" t="s">
        <v>86</v>
      </c>
      <c r="C1" s="41"/>
      <c r="D1" s="41"/>
      <c r="E1" s="41"/>
      <c r="F1" s="41"/>
      <c r="G1" s="2" t="s">
        <v>16</v>
      </c>
      <c r="H1" s="146">
        <v>44835</v>
      </c>
      <c r="I1" s="147"/>
      <c r="J1" s="148"/>
      <c r="P1" s="1" t="s">
        <v>17</v>
      </c>
      <c r="Q1" s="1">
        <v>19.04</v>
      </c>
    </row>
    <row r="2" spans="1:17" s="5" customFormat="1" ht="12.75" x14ac:dyDescent="0.2">
      <c r="A2" s="3" t="s">
        <v>18</v>
      </c>
      <c r="B2" s="79">
        <v>5</v>
      </c>
      <c r="C2" s="79"/>
      <c r="D2" s="79"/>
      <c r="E2" s="79"/>
      <c r="F2" s="79"/>
      <c r="G2" s="79"/>
      <c r="H2" s="133" t="s">
        <v>19</v>
      </c>
      <c r="I2" s="79"/>
      <c r="J2" s="79"/>
      <c r="K2" s="23"/>
    </row>
    <row r="3" spans="1:17" s="5" customFormat="1" ht="11.25" x14ac:dyDescent="0.2">
      <c r="A3" s="3" t="s">
        <v>20</v>
      </c>
      <c r="B3" s="8" t="s">
        <v>28</v>
      </c>
      <c r="C3" s="81"/>
      <c r="D3" s="23"/>
      <c r="E3" s="23"/>
      <c r="F3" s="23"/>
      <c r="G3" s="23"/>
      <c r="H3" s="23"/>
      <c r="I3" s="81"/>
      <c r="J3" s="81"/>
      <c r="K3" s="23"/>
    </row>
    <row r="4" spans="1:17" s="5" customFormat="1" ht="11.25" x14ac:dyDescent="0.2">
      <c r="A4" s="3" t="s">
        <v>21</v>
      </c>
      <c r="B4" s="8" t="s">
        <v>28</v>
      </c>
      <c r="C4" s="81"/>
      <c r="D4" s="81"/>
      <c r="E4" s="81"/>
      <c r="F4" s="81"/>
      <c r="G4" s="81"/>
      <c r="H4" s="81"/>
      <c r="I4" s="81"/>
      <c r="J4" s="81"/>
      <c r="K4" s="23"/>
    </row>
    <row r="5" spans="1:17" s="5" customFormat="1" ht="11.25" x14ac:dyDescent="0.2">
      <c r="A5" s="3" t="s">
        <v>22</v>
      </c>
      <c r="B5" s="8" t="s">
        <v>28</v>
      </c>
      <c r="C5" s="81"/>
      <c r="D5" s="81"/>
      <c r="E5" s="81"/>
      <c r="F5" s="81"/>
      <c r="G5" s="81"/>
      <c r="H5" s="81"/>
      <c r="I5" s="81"/>
      <c r="J5" s="81"/>
      <c r="K5" s="23"/>
    </row>
    <row r="6" spans="1:17" s="5" customFormat="1" ht="11.25" x14ac:dyDescent="0.2">
      <c r="A6" s="6" t="s">
        <v>23</v>
      </c>
      <c r="B6" s="8" t="s">
        <v>28</v>
      </c>
      <c r="C6" s="81"/>
      <c r="D6" s="81"/>
      <c r="E6" s="81"/>
      <c r="F6" s="81"/>
      <c r="G6" s="81"/>
      <c r="H6" s="81"/>
      <c r="I6" s="81"/>
      <c r="J6" s="81"/>
      <c r="K6" s="23"/>
    </row>
    <row r="7" spans="1:17" s="5" customFormat="1" ht="11.25" x14ac:dyDescent="0.2">
      <c r="A7" s="3" t="s">
        <v>24</v>
      </c>
      <c r="B7" s="8" t="s">
        <v>28</v>
      </c>
      <c r="C7" s="23"/>
      <c r="D7" s="81"/>
      <c r="E7" s="81"/>
      <c r="F7" s="81"/>
      <c r="G7" s="81"/>
      <c r="H7" s="81"/>
      <c r="I7" s="81"/>
      <c r="J7" s="81"/>
      <c r="K7" s="23"/>
    </row>
    <row r="8" spans="1:17" s="5" customFormat="1" ht="11.25" x14ac:dyDescent="0.2">
      <c r="A8" s="3" t="s">
        <v>25</v>
      </c>
      <c r="B8" s="8" t="s">
        <v>28</v>
      </c>
      <c r="C8" s="23"/>
      <c r="D8" s="81"/>
      <c r="E8" s="81"/>
      <c r="F8" s="81"/>
      <c r="G8" s="81"/>
      <c r="H8" s="81"/>
      <c r="I8" s="81"/>
      <c r="J8" s="81"/>
      <c r="K8" s="23"/>
    </row>
    <row r="9" spans="1:17" s="5" customFormat="1" ht="11.25" x14ac:dyDescent="0.2">
      <c r="A9" s="3" t="s">
        <v>26</v>
      </c>
      <c r="B9" s="8" t="s">
        <v>28</v>
      </c>
      <c r="C9" s="23"/>
      <c r="D9" s="81"/>
      <c r="E9" s="81"/>
      <c r="F9" s="7" t="s">
        <v>27</v>
      </c>
      <c r="G9" s="8" t="s">
        <v>28</v>
      </c>
      <c r="H9" s="84"/>
      <c r="I9" s="81"/>
      <c r="J9" s="81"/>
      <c r="K9" s="23"/>
    </row>
    <row r="10" spans="1:17" s="5" customFormat="1" ht="11.25" x14ac:dyDescent="0.2">
      <c r="A10" s="3" t="s">
        <v>29</v>
      </c>
      <c r="B10" s="8" t="s">
        <v>28</v>
      </c>
      <c r="C10" s="23"/>
      <c r="D10" s="81"/>
      <c r="E10" s="81"/>
      <c r="F10" s="9" t="s">
        <v>30</v>
      </c>
      <c r="G10" s="8" t="s">
        <v>28</v>
      </c>
      <c r="H10" s="84"/>
      <c r="I10" s="81"/>
      <c r="J10" s="81"/>
      <c r="K10" s="23"/>
    </row>
    <row r="11" spans="1:17" s="5" customFormat="1" ht="11.25" x14ac:dyDescent="0.2">
      <c r="A11" s="3" t="s">
        <v>31</v>
      </c>
      <c r="B11" s="8" t="s">
        <v>28</v>
      </c>
      <c r="C11" s="87"/>
      <c r="D11" s="87"/>
      <c r="E11" s="81"/>
      <c r="F11" s="81"/>
      <c r="G11" s="81"/>
      <c r="H11" s="81"/>
      <c r="I11" s="81"/>
      <c r="J11" s="81"/>
      <c r="K11" s="23"/>
    </row>
    <row r="12" spans="1:17" s="5" customFormat="1" ht="11.25" x14ac:dyDescent="0.2">
      <c r="C12" s="87"/>
      <c r="D12" s="87"/>
      <c r="E12" s="81"/>
      <c r="F12" s="81"/>
      <c r="G12" s="81"/>
      <c r="H12" s="81"/>
      <c r="I12" s="81"/>
      <c r="J12" s="81"/>
      <c r="K12" s="23"/>
    </row>
    <row r="13" spans="1:17" s="12" customFormat="1" ht="60" x14ac:dyDescent="0.2">
      <c r="A13" s="10" t="s">
        <v>32</v>
      </c>
      <c r="B13" s="11" t="s">
        <v>33</v>
      </c>
      <c r="C13" s="88"/>
      <c r="D13" s="88"/>
      <c r="E13" s="88"/>
      <c r="F13" s="88"/>
      <c r="G13" s="88"/>
      <c r="H13" s="88"/>
      <c r="I13" s="88"/>
      <c r="J13" s="88"/>
      <c r="K13" s="88"/>
      <c r="L13" s="43"/>
      <c r="M13" s="43"/>
      <c r="N13" s="43"/>
      <c r="O13" s="43"/>
      <c r="P13" s="43"/>
    </row>
    <row r="14" spans="1:17" s="15" customFormat="1" x14ac:dyDescent="0.2">
      <c r="A14" s="10" t="s">
        <v>34</v>
      </c>
      <c r="B14" s="13" t="s">
        <v>35</v>
      </c>
      <c r="C14" s="89"/>
      <c r="D14" s="89"/>
      <c r="E14" s="89"/>
      <c r="F14" s="89"/>
      <c r="G14" s="89"/>
      <c r="H14" s="89"/>
      <c r="I14" s="89"/>
      <c r="J14" s="89"/>
      <c r="K14" s="14"/>
      <c r="L14" s="14"/>
      <c r="M14" s="14"/>
      <c r="N14" s="14"/>
      <c r="O14" s="14"/>
      <c r="P14" s="14"/>
    </row>
    <row r="15" spans="1:17" s="15" customFormat="1" x14ac:dyDescent="0.2">
      <c r="A15" s="10" t="s">
        <v>37</v>
      </c>
      <c r="B15" s="13">
        <v>1</v>
      </c>
      <c r="C15" s="89"/>
      <c r="D15" s="89"/>
      <c r="E15" s="89"/>
      <c r="F15" s="89"/>
      <c r="G15" s="89"/>
      <c r="H15" s="89"/>
      <c r="I15" s="89"/>
      <c r="J15" s="89"/>
      <c r="K15" s="14"/>
      <c r="L15" s="14"/>
      <c r="M15" s="14"/>
      <c r="N15" s="14"/>
      <c r="O15" s="14"/>
      <c r="P15" s="14"/>
    </row>
    <row r="16" spans="1:17" ht="12.75" customHeight="1" x14ac:dyDescent="0.2">
      <c r="A16" s="10" t="s">
        <v>38</v>
      </c>
      <c r="B16" s="42" t="s">
        <v>53</v>
      </c>
      <c r="C16" s="24"/>
      <c r="D16" s="24"/>
      <c r="E16" s="24"/>
      <c r="F16" s="24"/>
      <c r="G16" s="24"/>
      <c r="H16" s="24"/>
      <c r="I16" s="24"/>
      <c r="J16" s="24"/>
      <c r="K16" s="17"/>
      <c r="L16" s="17"/>
      <c r="M16" s="17"/>
      <c r="N16" s="17"/>
      <c r="O16" s="17"/>
      <c r="P16" s="17"/>
    </row>
    <row r="17" spans="1:26" ht="12.75" x14ac:dyDescent="0.2">
      <c r="A17" s="19" t="s">
        <v>39</v>
      </c>
      <c r="B17" s="26"/>
      <c r="C17" s="90"/>
      <c r="D17" s="90"/>
      <c r="E17" s="90"/>
      <c r="F17" s="90"/>
      <c r="G17" s="90"/>
      <c r="H17" s="90"/>
      <c r="I17" s="90"/>
      <c r="J17" s="90"/>
      <c r="K17" s="17"/>
      <c r="L17" s="17"/>
      <c r="M17" s="17"/>
      <c r="N17" s="17"/>
      <c r="O17" s="17"/>
      <c r="P17" s="17"/>
    </row>
    <row r="18" spans="1:26" s="22" customFormat="1" x14ac:dyDescent="0.2">
      <c r="A18" s="105" t="s">
        <v>40</v>
      </c>
      <c r="B18" s="21">
        <v>0</v>
      </c>
      <c r="C18" s="91"/>
      <c r="D18" s="91"/>
      <c r="E18" s="91"/>
      <c r="F18" s="91"/>
      <c r="G18" s="91"/>
      <c r="H18" s="91"/>
      <c r="I18" s="91"/>
      <c r="J18" s="91"/>
      <c r="K18" s="23"/>
      <c r="L18" s="5"/>
      <c r="N18" s="23"/>
      <c r="O18" s="24"/>
      <c r="P18" s="25"/>
    </row>
    <row r="19" spans="1:26" x14ac:dyDescent="0.2">
      <c r="A19" s="106" t="s">
        <v>41</v>
      </c>
      <c r="B19" s="36">
        <v>0.6</v>
      </c>
      <c r="C19" s="92"/>
      <c r="D19" s="92"/>
      <c r="E19" s="92"/>
      <c r="F19" s="92"/>
      <c r="G19" s="92"/>
      <c r="H19" s="92"/>
      <c r="I19" s="92"/>
      <c r="J19" s="92"/>
      <c r="K19" s="28"/>
      <c r="L19" s="27"/>
      <c r="M19" s="27"/>
      <c r="N19" s="28"/>
      <c r="O19" s="14"/>
      <c r="P19" s="29"/>
    </row>
    <row r="20" spans="1:26" s="33" customFormat="1" ht="12.75" x14ac:dyDescent="0.2">
      <c r="A20" s="34" t="s">
        <v>42</v>
      </c>
      <c r="B20" s="96"/>
      <c r="C20" s="93"/>
      <c r="D20" s="93"/>
      <c r="E20" s="93"/>
      <c r="F20" s="93"/>
      <c r="G20" s="93"/>
      <c r="H20" s="93"/>
      <c r="I20" s="93"/>
      <c r="J20" s="93"/>
      <c r="K20" s="17"/>
      <c r="L20" s="17"/>
      <c r="M20" s="17"/>
      <c r="N20" s="17"/>
      <c r="O20" s="17"/>
      <c r="P20" s="17"/>
    </row>
    <row r="21" spans="1:26" s="33" customFormat="1" x14ac:dyDescent="0.2">
      <c r="A21" s="107" t="s">
        <v>43</v>
      </c>
      <c r="B21" s="36">
        <v>1</v>
      </c>
      <c r="C21" s="92"/>
      <c r="D21" s="92"/>
      <c r="E21" s="92"/>
      <c r="F21" s="92"/>
      <c r="G21" s="92"/>
      <c r="H21" s="92"/>
      <c r="I21" s="92"/>
      <c r="J21" s="92"/>
      <c r="K21" s="32"/>
      <c r="L21" s="32"/>
      <c r="M21" s="32"/>
      <c r="N21" s="32"/>
      <c r="O21" s="32"/>
      <c r="P21" s="32"/>
    </row>
    <row r="22" spans="1:26" s="33" customFormat="1" x14ac:dyDescent="0.2">
      <c r="A22" s="107" t="s">
        <v>44</v>
      </c>
      <c r="B22" s="37">
        <f>0.75*B21</f>
        <v>0.75</v>
      </c>
      <c r="C22" s="94"/>
      <c r="D22" s="94"/>
      <c r="E22" s="94"/>
      <c r="F22" s="94"/>
      <c r="G22" s="94"/>
      <c r="H22" s="94"/>
      <c r="I22" s="94"/>
      <c r="J22" s="94"/>
      <c r="K22" s="32"/>
      <c r="L22" s="32"/>
      <c r="M22" s="32"/>
      <c r="N22" s="32"/>
      <c r="O22" s="32"/>
      <c r="P22" s="32"/>
    </row>
    <row r="23" spans="1:26" s="33" customFormat="1" x14ac:dyDescent="0.2">
      <c r="A23" s="107" t="s">
        <v>45</v>
      </c>
      <c r="B23" s="37">
        <f>((B25*$B$61)/$B$2)</f>
        <v>0.65882108615139656</v>
      </c>
      <c r="C23" s="94"/>
      <c r="D23" s="94"/>
      <c r="E23" s="94"/>
      <c r="F23" s="94"/>
      <c r="G23" s="94"/>
      <c r="H23" s="94"/>
      <c r="I23" s="94"/>
      <c r="J23" s="94"/>
      <c r="K23" s="32"/>
      <c r="L23" s="32"/>
      <c r="M23" s="32"/>
      <c r="N23" s="32"/>
      <c r="O23" s="32"/>
      <c r="P23" s="32"/>
    </row>
    <row r="24" spans="1:26" s="33" customFormat="1" x14ac:dyDescent="0.2">
      <c r="A24" s="108" t="s">
        <v>46</v>
      </c>
      <c r="B24" s="21">
        <f>ROUND(B2*B$21,2)</f>
        <v>5</v>
      </c>
      <c r="C24" s="91"/>
      <c r="D24" s="91"/>
      <c r="E24" s="91"/>
      <c r="F24" s="91"/>
      <c r="G24" s="91"/>
      <c r="H24" s="91"/>
      <c r="I24" s="91"/>
      <c r="J24" s="91"/>
      <c r="K24" s="95"/>
      <c r="L24" s="32"/>
      <c r="M24" s="32"/>
      <c r="N24" s="32"/>
      <c r="O24" s="32"/>
      <c r="P24" s="32"/>
    </row>
    <row r="25" spans="1:26" x14ac:dyDescent="0.2">
      <c r="A25" s="108" t="s">
        <v>47</v>
      </c>
      <c r="B25" s="21">
        <f>ROUND(B2*B$22,2)</f>
        <v>3.75</v>
      </c>
      <c r="C25" s="91"/>
      <c r="D25" s="91"/>
      <c r="E25" s="91"/>
      <c r="F25" s="91"/>
      <c r="G25" s="91"/>
      <c r="H25" s="91"/>
      <c r="I25" s="91"/>
      <c r="J25" s="91"/>
      <c r="K25" s="95"/>
      <c r="L25" s="17"/>
      <c r="M25" s="17"/>
      <c r="N25" s="17"/>
      <c r="O25" s="17"/>
      <c r="P25" s="17"/>
    </row>
    <row r="26" spans="1:26" x14ac:dyDescent="0.2">
      <c r="A26" s="18" t="s">
        <v>48</v>
      </c>
      <c r="B26" s="100">
        <f>B23*$B$2</f>
        <v>3.294105430756983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1:26" x14ac:dyDescent="0.2">
      <c r="A27" s="97" t="s">
        <v>49</v>
      </c>
      <c r="B27" s="100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26" x14ac:dyDescent="0.2">
      <c r="A28" s="109" t="s">
        <v>87</v>
      </c>
      <c r="B28" s="98">
        <f t="shared" ref="B28:B36" si="0">B$25*$B62</f>
        <v>0.66150729095071625</v>
      </c>
    </row>
    <row r="29" spans="1:26" x14ac:dyDescent="0.2">
      <c r="A29" s="109" t="s">
        <v>88</v>
      </c>
      <c r="B29" s="98">
        <f t="shared" si="0"/>
        <v>3.0438235832216654</v>
      </c>
    </row>
    <row r="30" spans="1:26" x14ac:dyDescent="0.2">
      <c r="A30" s="109" t="s">
        <v>89</v>
      </c>
      <c r="B30" s="98">
        <f t="shared" si="0"/>
        <v>3.0884927090492833</v>
      </c>
    </row>
    <row r="31" spans="1:26" x14ac:dyDescent="0.2">
      <c r="A31" s="109" t="s">
        <v>90</v>
      </c>
      <c r="B31" s="98">
        <f t="shared" si="0"/>
        <v>3.0438235832216654</v>
      </c>
    </row>
    <row r="32" spans="1:26" x14ac:dyDescent="0.2">
      <c r="A32" s="109" t="s">
        <v>91</v>
      </c>
      <c r="B32" s="98">
        <f t="shared" si="0"/>
        <v>3.0884927090492833</v>
      </c>
    </row>
    <row r="33" spans="1:2" ht="12.75" x14ac:dyDescent="0.2">
      <c r="A33" s="99" t="s">
        <v>92</v>
      </c>
      <c r="B33" s="98">
        <f t="shared" si="0"/>
        <v>0.66150729095071625</v>
      </c>
    </row>
    <row r="34" spans="1:2" x14ac:dyDescent="0.2">
      <c r="A34" s="109" t="s">
        <v>93</v>
      </c>
      <c r="B34" s="98">
        <f t="shared" si="0"/>
        <v>3.0884927090492833</v>
      </c>
    </row>
    <row r="35" spans="1:2" x14ac:dyDescent="0.2">
      <c r="A35" s="109" t="s">
        <v>94</v>
      </c>
      <c r="B35" s="98">
        <f t="shared" si="0"/>
        <v>0.66150729095071625</v>
      </c>
    </row>
    <row r="36" spans="1:2" x14ac:dyDescent="0.2">
      <c r="A36" s="109" t="s">
        <v>95</v>
      </c>
      <c r="B36" s="98">
        <f t="shared" si="0"/>
        <v>3.75</v>
      </c>
    </row>
    <row r="37" spans="1:2" x14ac:dyDescent="0.2">
      <c r="A37" s="110" t="s">
        <v>64</v>
      </c>
      <c r="B37" s="100"/>
    </row>
    <row r="38" spans="1:2" x14ac:dyDescent="0.2">
      <c r="A38" s="111" t="s">
        <v>96</v>
      </c>
      <c r="B38" s="112">
        <v>0</v>
      </c>
    </row>
    <row r="39" spans="1:2" x14ac:dyDescent="0.2">
      <c r="A39" s="111" t="s">
        <v>97</v>
      </c>
      <c r="B39" s="112">
        <v>0</v>
      </c>
    </row>
    <row r="40" spans="1:2" x14ac:dyDescent="0.2">
      <c r="A40" s="113" t="s">
        <v>98</v>
      </c>
      <c r="B40" s="114">
        <v>0</v>
      </c>
    </row>
    <row r="41" spans="1:2" x14ac:dyDescent="0.2">
      <c r="A41" s="113" t="s">
        <v>99</v>
      </c>
      <c r="B41" s="115">
        <v>0</v>
      </c>
    </row>
    <row r="42" spans="1:2" x14ac:dyDescent="0.2">
      <c r="A42" s="124" t="s">
        <v>100</v>
      </c>
      <c r="B42" s="123"/>
    </row>
    <row r="43" spans="1:2" x14ac:dyDescent="0.2">
      <c r="A43" s="116" t="s">
        <v>101</v>
      </c>
      <c r="B43" s="117">
        <v>0</v>
      </c>
    </row>
    <row r="44" spans="1:2" x14ac:dyDescent="0.2">
      <c r="A44" s="116" t="s">
        <v>102</v>
      </c>
      <c r="B44" s="117">
        <v>0</v>
      </c>
    </row>
    <row r="45" spans="1:2" x14ac:dyDescent="0.2">
      <c r="A45" s="113" t="s">
        <v>103</v>
      </c>
      <c r="B45" s="118">
        <v>0</v>
      </c>
    </row>
    <row r="46" spans="1:2" x14ac:dyDescent="0.2">
      <c r="A46" s="113" t="s">
        <v>104</v>
      </c>
      <c r="B46" s="118">
        <v>0</v>
      </c>
    </row>
    <row r="47" spans="1:2" x14ac:dyDescent="0.2">
      <c r="A47" s="116" t="s">
        <v>105</v>
      </c>
      <c r="B47" s="117">
        <v>0</v>
      </c>
    </row>
    <row r="48" spans="1:2" x14ac:dyDescent="0.2">
      <c r="A48" s="116" t="s">
        <v>106</v>
      </c>
      <c r="B48" s="117">
        <v>0</v>
      </c>
    </row>
    <row r="49" spans="1:2" x14ac:dyDescent="0.2">
      <c r="A49" s="113" t="s">
        <v>107</v>
      </c>
      <c r="B49" s="118">
        <v>0</v>
      </c>
    </row>
    <row r="50" spans="1:2" x14ac:dyDescent="0.2">
      <c r="A50" s="113" t="s">
        <v>108</v>
      </c>
      <c r="B50" s="118">
        <v>0</v>
      </c>
    </row>
    <row r="51" spans="1:2" x14ac:dyDescent="0.2">
      <c r="A51" s="116" t="s">
        <v>109</v>
      </c>
      <c r="B51" s="117">
        <v>0</v>
      </c>
    </row>
    <row r="52" spans="1:2" x14ac:dyDescent="0.2">
      <c r="A52" s="116" t="s">
        <v>110</v>
      </c>
      <c r="B52" s="117">
        <v>0</v>
      </c>
    </row>
    <row r="53" spans="1:2" x14ac:dyDescent="0.2">
      <c r="A53" s="113" t="s">
        <v>111</v>
      </c>
      <c r="B53" s="118">
        <v>0</v>
      </c>
    </row>
    <row r="54" spans="1:2" ht="12.75" thickBot="1" x14ac:dyDescent="0.25">
      <c r="A54" s="119" t="s">
        <v>112</v>
      </c>
      <c r="B54" s="120">
        <v>0</v>
      </c>
    </row>
    <row r="55" spans="1:2" x14ac:dyDescent="0.2">
      <c r="A55" s="121" t="s">
        <v>113</v>
      </c>
      <c r="B55" s="122">
        <f>IF(SUM(B43,B45,B47,B49,B51,B53)=0,B38*2,SUM(B43,B45,B47,B49,B51,B53))</f>
        <v>0</v>
      </c>
    </row>
    <row r="56" spans="1:2" ht="12.75" thickBot="1" x14ac:dyDescent="0.25">
      <c r="A56" s="119" t="s">
        <v>114</v>
      </c>
      <c r="B56" s="120">
        <f>IF(SUM(B44,B46,B48,B50,B52,B54)=0,B39*2,SUM(B44,B46,B48,B50,B52,B54))</f>
        <v>0</v>
      </c>
    </row>
    <row r="60" spans="1:2" x14ac:dyDescent="0.2">
      <c r="A60" s="101" t="s">
        <v>69</v>
      </c>
      <c r="B60" s="102" t="s">
        <v>115</v>
      </c>
    </row>
    <row r="61" spans="1:2" x14ac:dyDescent="0.2">
      <c r="A61" s="103" t="s">
        <v>71</v>
      </c>
      <c r="B61" s="104">
        <v>0.87842811486852879</v>
      </c>
    </row>
    <row r="62" spans="1:2" x14ac:dyDescent="0.2">
      <c r="A62" s="103" t="s">
        <v>87</v>
      </c>
      <c r="B62" s="104">
        <v>0.17640194425352435</v>
      </c>
    </row>
    <row r="63" spans="1:2" x14ac:dyDescent="0.2">
      <c r="A63" s="103" t="s">
        <v>88</v>
      </c>
      <c r="B63" s="104">
        <v>0.81168628885911076</v>
      </c>
    </row>
    <row r="64" spans="1:2" x14ac:dyDescent="0.2">
      <c r="A64" s="103" t="s">
        <v>89</v>
      </c>
      <c r="B64" s="104">
        <v>0.8235980557464756</v>
      </c>
    </row>
    <row r="65" spans="1:2" x14ac:dyDescent="0.2">
      <c r="A65" s="103" t="s">
        <v>90</v>
      </c>
      <c r="B65" s="104">
        <v>0.81168628885911076</v>
      </c>
    </row>
    <row r="66" spans="1:2" x14ac:dyDescent="0.2">
      <c r="A66" s="103" t="s">
        <v>91</v>
      </c>
      <c r="B66" s="104">
        <v>0.8235980557464756</v>
      </c>
    </row>
    <row r="67" spans="1:2" x14ac:dyDescent="0.2">
      <c r="A67" s="103" t="s">
        <v>92</v>
      </c>
      <c r="B67" s="104">
        <v>0.17640194425352435</v>
      </c>
    </row>
    <row r="68" spans="1:2" x14ac:dyDescent="0.2">
      <c r="A68" s="103" t="s">
        <v>93</v>
      </c>
      <c r="B68" s="104">
        <v>0.8235980557464756</v>
      </c>
    </row>
    <row r="69" spans="1:2" x14ac:dyDescent="0.2">
      <c r="A69" s="103" t="s">
        <v>94</v>
      </c>
      <c r="B69" s="104">
        <v>0.17640194425352435</v>
      </c>
    </row>
    <row r="70" spans="1:2" x14ac:dyDescent="0.2">
      <c r="A70" s="103" t="s">
        <v>95</v>
      </c>
      <c r="B70" s="104">
        <v>1</v>
      </c>
    </row>
  </sheetData>
  <mergeCells count="1">
    <mergeCell ref="H1:J1"/>
  </mergeCells>
  <conditionalFormatting sqref="B62:B70">
    <cfRule type="cellIs" dxfId="3" priority="5" operator="between">
      <formula>0.9</formula>
      <formula>0.99</formula>
    </cfRule>
  </conditionalFormatting>
  <conditionalFormatting sqref="B61">
    <cfRule type="cellIs" dxfId="2" priority="4" operator="between">
      <formula>0.9</formula>
      <formula>0.99</formula>
    </cfRule>
  </conditionalFormatting>
  <conditionalFormatting sqref="B55">
    <cfRule type="cellIs" dxfId="1" priority="2" operator="notEqual">
      <formula>#REF!</formula>
    </cfRule>
  </conditionalFormatting>
  <conditionalFormatting sqref="B56">
    <cfRule type="cellIs" dxfId="0" priority="1" operator="notEqual">
      <formula>#REF!</formula>
    </cfRule>
  </conditionalFormatting>
  <hyperlinks>
    <hyperlink ref="H2" location="Inventory!A1" display="Inventory" xr:uid="{00000000-0004-0000-0500-000000000000}"/>
  </hyperlinks>
  <printOptions horizontalCentered="1" verticalCentered="1"/>
  <pageMargins left="0.5" right="0.25" top="0.5" bottom="0.5" header="0.5" footer="0.5"/>
  <pageSetup scale="57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A48"/>
  <sheetViews>
    <sheetView showGridLines="0" zoomScaleNormal="100" zoomScaleSheetLayoutView="100" workbookViewId="0">
      <selection activeCell="R2" sqref="R2"/>
    </sheetView>
  </sheetViews>
  <sheetFormatPr defaultRowHeight="12" x14ac:dyDescent="0.2"/>
  <cols>
    <col min="1" max="1" width="50.85546875" style="18" bestFit="1" customWidth="1"/>
    <col min="2" max="12" width="5.7109375" style="18" customWidth="1"/>
    <col min="13" max="13" width="6" style="18" customWidth="1"/>
    <col min="14" max="17" width="5.7109375" style="18" customWidth="1"/>
    <col min="18" max="18" width="8.42578125" style="18" bestFit="1" customWidth="1"/>
    <col min="19" max="20" width="5.7109375" style="18" customWidth="1"/>
    <col min="21" max="16384" width="9.140625" style="18"/>
  </cols>
  <sheetData>
    <row r="1" spans="1:18" s="1" customFormat="1" ht="18.75" x14ac:dyDescent="0.3">
      <c r="A1" s="41" t="s">
        <v>116</v>
      </c>
      <c r="B1" s="79" t="s">
        <v>117</v>
      </c>
      <c r="C1" s="41"/>
      <c r="D1" s="41"/>
      <c r="E1" s="41"/>
      <c r="F1" s="41"/>
      <c r="G1" s="41"/>
      <c r="H1" s="2" t="s">
        <v>16</v>
      </c>
      <c r="I1" s="146">
        <v>44835</v>
      </c>
      <c r="J1" s="147"/>
      <c r="K1" s="148"/>
      <c r="Q1" s="1" t="s">
        <v>17</v>
      </c>
      <c r="R1" s="1">
        <v>19.05</v>
      </c>
    </row>
    <row r="2" spans="1:18" s="5" customFormat="1" ht="12.75" x14ac:dyDescent="0.2">
      <c r="A2" s="3" t="s">
        <v>18</v>
      </c>
      <c r="B2" s="79">
        <v>2</v>
      </c>
      <c r="C2" s="79"/>
      <c r="D2" s="79"/>
      <c r="E2" s="79"/>
      <c r="F2" s="79"/>
      <c r="G2" s="79"/>
      <c r="H2" s="133" t="s">
        <v>19</v>
      </c>
      <c r="I2" s="79"/>
      <c r="J2" s="79"/>
      <c r="K2" s="79"/>
      <c r="L2" s="23"/>
    </row>
    <row r="3" spans="1:18" s="5" customFormat="1" ht="11.25" x14ac:dyDescent="0.2">
      <c r="A3" s="3" t="s">
        <v>20</v>
      </c>
      <c r="B3" s="8" t="s">
        <v>28</v>
      </c>
      <c r="C3" s="80"/>
      <c r="D3" s="81"/>
      <c r="E3" s="23"/>
      <c r="F3" s="23"/>
      <c r="G3" s="23"/>
      <c r="H3" s="23"/>
      <c r="I3" s="23"/>
      <c r="J3" s="81"/>
      <c r="K3" s="81"/>
      <c r="L3" s="23"/>
    </row>
    <row r="4" spans="1:18" s="5" customFormat="1" ht="11.25" x14ac:dyDescent="0.2">
      <c r="A4" s="3" t="s">
        <v>21</v>
      </c>
      <c r="B4" s="8" t="s">
        <v>28</v>
      </c>
      <c r="C4" s="80"/>
      <c r="D4" s="81"/>
      <c r="E4" s="81"/>
      <c r="F4" s="81"/>
      <c r="G4" s="81"/>
      <c r="H4" s="81"/>
      <c r="I4" s="81"/>
      <c r="J4" s="81"/>
      <c r="K4" s="81"/>
      <c r="L4" s="23"/>
    </row>
    <row r="5" spans="1:18" s="5" customFormat="1" ht="11.25" x14ac:dyDescent="0.2">
      <c r="A5" s="3" t="s">
        <v>22</v>
      </c>
      <c r="B5" s="8" t="s">
        <v>28</v>
      </c>
      <c r="C5" s="82"/>
      <c r="D5" s="81"/>
      <c r="E5" s="81"/>
      <c r="F5" s="81"/>
      <c r="G5" s="81"/>
      <c r="H5" s="81"/>
      <c r="I5" s="81"/>
      <c r="J5" s="81"/>
      <c r="K5" s="81"/>
      <c r="L5" s="23"/>
    </row>
    <row r="6" spans="1:18" s="5" customFormat="1" ht="11.25" x14ac:dyDescent="0.2">
      <c r="A6" s="6" t="s">
        <v>23</v>
      </c>
      <c r="B6" s="8" t="s">
        <v>28</v>
      </c>
      <c r="C6" s="82"/>
      <c r="D6" s="81"/>
      <c r="E6" s="81"/>
      <c r="F6" s="81"/>
      <c r="G6" s="81"/>
      <c r="H6" s="81"/>
      <c r="I6" s="81"/>
      <c r="J6" s="81"/>
      <c r="K6" s="81"/>
      <c r="L6" s="23"/>
    </row>
    <row r="7" spans="1:18" s="5" customFormat="1" ht="11.25" x14ac:dyDescent="0.2">
      <c r="A7" s="3" t="s">
        <v>24</v>
      </c>
      <c r="B7" s="8" t="s">
        <v>28</v>
      </c>
      <c r="C7" s="83"/>
      <c r="D7" s="23"/>
      <c r="E7" s="81"/>
      <c r="F7" s="81"/>
      <c r="G7" s="81"/>
      <c r="H7" s="81"/>
      <c r="I7" s="81"/>
      <c r="J7" s="81"/>
      <c r="K7" s="81"/>
      <c r="L7" s="23"/>
    </row>
    <row r="8" spans="1:18" s="5" customFormat="1" ht="11.25" x14ac:dyDescent="0.2">
      <c r="A8" s="3" t="s">
        <v>25</v>
      </c>
      <c r="B8" s="8" t="s">
        <v>28</v>
      </c>
      <c r="C8" s="80"/>
      <c r="D8" s="23"/>
      <c r="E8" s="81"/>
      <c r="F8" s="81"/>
      <c r="G8" s="81"/>
      <c r="H8" s="81"/>
      <c r="I8" s="81"/>
      <c r="J8" s="81"/>
      <c r="K8" s="81"/>
      <c r="L8" s="23"/>
    </row>
    <row r="9" spans="1:18" s="5" customFormat="1" ht="11.25" x14ac:dyDescent="0.2">
      <c r="A9" s="3" t="s">
        <v>26</v>
      </c>
      <c r="B9" s="8" t="s">
        <v>28</v>
      </c>
      <c r="C9" s="84"/>
      <c r="D9" s="23"/>
      <c r="E9" s="81"/>
      <c r="F9" s="7" t="s">
        <v>27</v>
      </c>
      <c r="G9" s="8" t="s">
        <v>28</v>
      </c>
      <c r="H9" s="85"/>
      <c r="I9" s="84"/>
      <c r="J9" s="81"/>
      <c r="K9" s="81"/>
      <c r="L9" s="23"/>
    </row>
    <row r="10" spans="1:18" s="5" customFormat="1" ht="11.25" x14ac:dyDescent="0.2">
      <c r="A10" s="3" t="s">
        <v>29</v>
      </c>
      <c r="B10" s="8" t="s">
        <v>28</v>
      </c>
      <c r="C10" s="84"/>
      <c r="D10" s="23"/>
      <c r="E10" s="81"/>
      <c r="F10" s="9" t="s">
        <v>30</v>
      </c>
      <c r="G10" s="8" t="s">
        <v>28</v>
      </c>
      <c r="H10" s="86"/>
      <c r="I10" s="84"/>
      <c r="J10" s="81"/>
      <c r="K10" s="81"/>
      <c r="L10" s="23"/>
    </row>
    <row r="11" spans="1:18" s="5" customFormat="1" ht="11.25" x14ac:dyDescent="0.2">
      <c r="A11" s="3" t="s">
        <v>31</v>
      </c>
      <c r="B11" s="8" t="s">
        <v>28</v>
      </c>
      <c r="C11" s="84"/>
      <c r="D11" s="87"/>
      <c r="E11" s="87"/>
      <c r="F11" s="81"/>
      <c r="G11" s="81"/>
      <c r="H11" s="81"/>
      <c r="I11" s="81"/>
      <c r="J11" s="81"/>
      <c r="K11" s="81"/>
      <c r="L11" s="23"/>
    </row>
    <row r="12" spans="1:18" s="5" customFormat="1" ht="11.25" x14ac:dyDescent="0.2">
      <c r="C12" s="87"/>
      <c r="D12" s="87"/>
      <c r="E12" s="87"/>
      <c r="F12" s="81"/>
      <c r="G12" s="81"/>
      <c r="H12" s="81"/>
      <c r="I12" s="81"/>
      <c r="J12" s="81"/>
      <c r="K12" s="81"/>
      <c r="L12" s="23"/>
    </row>
    <row r="13" spans="1:18" s="12" customFormat="1" ht="60" x14ac:dyDescent="0.2">
      <c r="A13" s="10" t="s">
        <v>32</v>
      </c>
      <c r="B13" s="11" t="s">
        <v>33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43"/>
      <c r="N13" s="43"/>
      <c r="O13" s="43"/>
      <c r="P13" s="43"/>
      <c r="Q13" s="43"/>
    </row>
    <row r="14" spans="1:18" s="15" customFormat="1" x14ac:dyDescent="0.2">
      <c r="A14" s="10" t="s">
        <v>34</v>
      </c>
      <c r="B14" s="13" t="s">
        <v>35</v>
      </c>
      <c r="C14" s="89"/>
      <c r="D14" s="89"/>
      <c r="E14" s="89"/>
      <c r="F14" s="89"/>
      <c r="G14" s="89"/>
      <c r="H14" s="89"/>
      <c r="I14" s="89"/>
      <c r="J14" s="89"/>
      <c r="K14" s="89"/>
      <c r="L14" s="14"/>
      <c r="M14" s="14"/>
      <c r="N14" s="14"/>
      <c r="O14" s="14"/>
      <c r="P14" s="14"/>
      <c r="Q14" s="14"/>
    </row>
    <row r="15" spans="1:18" s="15" customFormat="1" x14ac:dyDescent="0.2">
      <c r="A15" s="10" t="s">
        <v>37</v>
      </c>
      <c r="B15" s="13">
        <v>1</v>
      </c>
      <c r="C15" s="89"/>
      <c r="D15" s="89"/>
      <c r="E15" s="89"/>
      <c r="F15" s="89"/>
      <c r="G15" s="89"/>
      <c r="H15" s="89"/>
      <c r="I15" s="89"/>
      <c r="J15" s="89"/>
      <c r="K15" s="89"/>
      <c r="L15" s="14"/>
      <c r="M15" s="14"/>
      <c r="N15" s="14"/>
      <c r="O15" s="14"/>
      <c r="P15" s="14"/>
      <c r="Q15" s="14"/>
    </row>
    <row r="16" spans="1:18" ht="12.75" customHeight="1" x14ac:dyDescent="0.2">
      <c r="A16" s="10" t="s">
        <v>38</v>
      </c>
      <c r="B16" s="42" t="s">
        <v>53</v>
      </c>
      <c r="C16" s="24"/>
      <c r="D16" s="24"/>
      <c r="E16" s="24"/>
      <c r="F16" s="24"/>
      <c r="G16" s="24"/>
      <c r="H16" s="24"/>
      <c r="I16" s="24"/>
      <c r="J16" s="24"/>
      <c r="K16" s="24"/>
      <c r="L16" s="17"/>
      <c r="M16" s="17"/>
      <c r="N16" s="17"/>
      <c r="O16" s="17"/>
      <c r="P16" s="17"/>
      <c r="Q16" s="17"/>
    </row>
    <row r="17" spans="1:27" ht="12.75" x14ac:dyDescent="0.2">
      <c r="A17" s="19" t="s">
        <v>39</v>
      </c>
      <c r="B17" s="26"/>
      <c r="C17" s="90"/>
      <c r="D17" s="90"/>
      <c r="E17" s="90"/>
      <c r="F17" s="90"/>
      <c r="G17" s="90"/>
      <c r="H17" s="90"/>
      <c r="I17" s="90"/>
      <c r="J17" s="90"/>
      <c r="K17" s="90"/>
      <c r="L17" s="17"/>
      <c r="M17" s="17"/>
      <c r="N17" s="17"/>
      <c r="O17" s="17"/>
      <c r="P17" s="17"/>
      <c r="Q17" s="17"/>
    </row>
    <row r="18" spans="1:27" s="22" customFormat="1" x14ac:dyDescent="0.2">
      <c r="A18" s="105" t="s">
        <v>40</v>
      </c>
      <c r="B18" s="21">
        <v>0</v>
      </c>
      <c r="C18" s="91"/>
      <c r="D18" s="91"/>
      <c r="E18" s="91"/>
      <c r="F18" s="91"/>
      <c r="G18" s="91"/>
      <c r="H18" s="91"/>
      <c r="I18" s="91"/>
      <c r="J18" s="91"/>
      <c r="K18" s="91"/>
      <c r="L18" s="23"/>
      <c r="M18" s="5"/>
      <c r="O18" s="23"/>
      <c r="P18" s="24"/>
      <c r="Q18" s="25"/>
    </row>
    <row r="19" spans="1:27" x14ac:dyDescent="0.2">
      <c r="A19" s="106" t="s">
        <v>41</v>
      </c>
      <c r="B19" s="36">
        <v>0.6</v>
      </c>
      <c r="C19" s="92"/>
      <c r="D19" s="92"/>
      <c r="E19" s="92"/>
      <c r="F19" s="92"/>
      <c r="G19" s="92"/>
      <c r="H19" s="92"/>
      <c r="I19" s="92"/>
      <c r="J19" s="92"/>
      <c r="K19" s="92"/>
      <c r="L19" s="28"/>
      <c r="M19" s="27"/>
      <c r="N19" s="27"/>
      <c r="O19" s="28"/>
      <c r="P19" s="14"/>
      <c r="Q19" s="29"/>
    </row>
    <row r="20" spans="1:27" s="33" customFormat="1" ht="12.75" x14ac:dyDescent="0.2">
      <c r="A20" s="34" t="s">
        <v>42</v>
      </c>
      <c r="B20" s="96"/>
      <c r="C20" s="93"/>
      <c r="D20" s="93"/>
      <c r="E20" s="93"/>
      <c r="F20" s="93"/>
      <c r="G20" s="93"/>
      <c r="H20" s="93"/>
      <c r="I20" s="93"/>
      <c r="J20" s="93"/>
      <c r="K20" s="93"/>
      <c r="L20" s="17"/>
      <c r="M20" s="17"/>
      <c r="N20" s="17"/>
      <c r="O20" s="17"/>
      <c r="P20" s="17"/>
      <c r="Q20" s="17"/>
    </row>
    <row r="21" spans="1:27" s="33" customFormat="1" x14ac:dyDescent="0.2">
      <c r="A21" s="107" t="s">
        <v>43</v>
      </c>
      <c r="B21" s="36">
        <v>1</v>
      </c>
      <c r="C21" s="92"/>
      <c r="D21" s="92"/>
      <c r="E21" s="92"/>
      <c r="F21" s="92"/>
      <c r="G21" s="92"/>
      <c r="H21" s="92"/>
      <c r="I21" s="92"/>
      <c r="J21" s="92"/>
      <c r="K21" s="92"/>
      <c r="L21" s="32"/>
      <c r="M21" s="32"/>
      <c r="N21" s="32"/>
      <c r="O21" s="32"/>
      <c r="P21" s="32"/>
      <c r="Q21" s="32"/>
    </row>
    <row r="22" spans="1:27" s="33" customFormat="1" x14ac:dyDescent="0.2">
      <c r="A22" s="107" t="s">
        <v>44</v>
      </c>
      <c r="B22" s="37">
        <f>0.75*B21</f>
        <v>0.75</v>
      </c>
      <c r="C22" s="94"/>
      <c r="D22" s="94"/>
      <c r="E22" s="94"/>
      <c r="F22" s="94"/>
      <c r="G22" s="94"/>
      <c r="H22" s="94"/>
      <c r="I22" s="94"/>
      <c r="J22" s="94"/>
      <c r="K22" s="94"/>
      <c r="L22" s="32"/>
      <c r="M22" s="32"/>
      <c r="N22" s="32"/>
      <c r="O22" s="32"/>
      <c r="P22" s="32"/>
      <c r="Q22" s="32"/>
    </row>
    <row r="23" spans="1:27" s="33" customFormat="1" x14ac:dyDescent="0.2">
      <c r="A23" s="107" t="s">
        <v>45</v>
      </c>
      <c r="B23" s="37">
        <f>((B25*$B$42)/$B$2)</f>
        <v>0.63268167005377562</v>
      </c>
      <c r="C23" s="94"/>
      <c r="D23" s="94"/>
      <c r="E23" s="94"/>
      <c r="F23" s="94"/>
      <c r="G23" s="94"/>
      <c r="H23" s="94"/>
      <c r="I23" s="94"/>
      <c r="J23" s="94"/>
      <c r="K23" s="94"/>
      <c r="L23" s="32"/>
      <c r="M23" s="32"/>
      <c r="N23" s="32"/>
      <c r="O23" s="32"/>
      <c r="P23" s="32"/>
      <c r="Q23" s="32"/>
    </row>
    <row r="24" spans="1:27" s="33" customFormat="1" x14ac:dyDescent="0.2">
      <c r="A24" s="108" t="s">
        <v>46</v>
      </c>
      <c r="B24" s="21">
        <f>ROUND(B2*B$21,2)</f>
        <v>2</v>
      </c>
      <c r="C24" s="91"/>
      <c r="D24" s="91"/>
      <c r="E24" s="91"/>
      <c r="F24" s="91"/>
      <c r="G24" s="91"/>
      <c r="H24" s="91"/>
      <c r="I24" s="91"/>
      <c r="J24" s="91"/>
      <c r="K24" s="91"/>
      <c r="L24" s="95"/>
      <c r="M24" s="32"/>
      <c r="N24" s="32"/>
      <c r="O24" s="32"/>
      <c r="P24" s="32"/>
      <c r="Q24" s="32"/>
    </row>
    <row r="25" spans="1:27" x14ac:dyDescent="0.2">
      <c r="A25" s="108" t="s">
        <v>47</v>
      </c>
      <c r="B25" s="21">
        <f>ROUND(B2*B$22,2)</f>
        <v>1.5</v>
      </c>
      <c r="C25" s="91"/>
      <c r="D25" s="91"/>
      <c r="E25" s="91"/>
      <c r="F25" s="91"/>
      <c r="G25" s="91"/>
      <c r="H25" s="91"/>
      <c r="I25" s="91"/>
      <c r="J25" s="91"/>
      <c r="K25" s="91"/>
      <c r="L25" s="95"/>
      <c r="M25" s="17"/>
      <c r="N25" s="17"/>
      <c r="O25" s="17"/>
      <c r="P25" s="17"/>
      <c r="Q25" s="17"/>
    </row>
    <row r="26" spans="1:27" x14ac:dyDescent="0.2">
      <c r="A26" s="18" t="s">
        <v>48</v>
      </c>
      <c r="B26" s="100">
        <f>B23*$B$2</f>
        <v>1.2653633401075512</v>
      </c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</row>
    <row r="27" spans="1:27" x14ac:dyDescent="0.2">
      <c r="A27" s="97" t="s">
        <v>49</v>
      </c>
      <c r="B27" s="100"/>
      <c r="C27" s="46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</row>
    <row r="28" spans="1:27" x14ac:dyDescent="0.2">
      <c r="A28" s="109" t="s">
        <v>118</v>
      </c>
      <c r="B28" s="98">
        <f t="shared" ref="B28:B33" si="0">B$25*$B43</f>
        <v>0.53556553735462908</v>
      </c>
      <c r="C28" s="46"/>
    </row>
    <row r="29" spans="1:27" x14ac:dyDescent="0.2">
      <c r="A29" s="109" t="s">
        <v>119</v>
      </c>
      <c r="B29" s="98">
        <f t="shared" si="0"/>
        <v>1.1512788554209032</v>
      </c>
    </row>
    <row r="30" spans="1:27" x14ac:dyDescent="0.2">
      <c r="A30" s="109" t="s">
        <v>120</v>
      </c>
      <c r="B30" s="98">
        <f t="shared" si="0"/>
        <v>1.1448111649017507</v>
      </c>
    </row>
    <row r="31" spans="1:27" x14ac:dyDescent="0.2">
      <c r="A31" s="109" t="s">
        <v>121</v>
      </c>
      <c r="B31" s="98">
        <f t="shared" si="0"/>
        <v>0.53556553735462908</v>
      </c>
    </row>
    <row r="32" spans="1:27" x14ac:dyDescent="0.2">
      <c r="A32" s="109" t="s">
        <v>122</v>
      </c>
      <c r="B32" s="98">
        <f t="shared" si="0"/>
        <v>0.53556553735462908</v>
      </c>
    </row>
    <row r="33" spans="1:2" ht="12.75" x14ac:dyDescent="0.2">
      <c r="A33" s="99" t="s">
        <v>123</v>
      </c>
      <c r="B33" s="98">
        <f t="shared" si="0"/>
        <v>1.5</v>
      </c>
    </row>
    <row r="34" spans="1:2" x14ac:dyDescent="0.2">
      <c r="A34" s="109" t="s">
        <v>124</v>
      </c>
      <c r="B34" s="100">
        <v>0</v>
      </c>
    </row>
    <row r="35" spans="1:2" x14ac:dyDescent="0.2">
      <c r="A35" s="109" t="s">
        <v>125</v>
      </c>
      <c r="B35" s="100">
        <v>0</v>
      </c>
    </row>
    <row r="36" spans="1:2" x14ac:dyDescent="0.2">
      <c r="A36" s="109" t="s">
        <v>126</v>
      </c>
      <c r="B36" s="100">
        <v>0</v>
      </c>
    </row>
    <row r="37" spans="1:2" x14ac:dyDescent="0.2">
      <c r="A37" s="109" t="s">
        <v>127</v>
      </c>
      <c r="B37" s="100">
        <v>0</v>
      </c>
    </row>
    <row r="41" spans="1:2" x14ac:dyDescent="0.2">
      <c r="A41" s="101" t="s">
        <v>69</v>
      </c>
      <c r="B41" s="102" t="s">
        <v>128</v>
      </c>
    </row>
    <row r="42" spans="1:2" x14ac:dyDescent="0.2">
      <c r="A42" s="103" t="s">
        <v>71</v>
      </c>
      <c r="B42" s="104">
        <v>0.84357556007170087</v>
      </c>
    </row>
    <row r="43" spans="1:2" x14ac:dyDescent="0.2">
      <c r="A43" s="103" t="s">
        <v>118</v>
      </c>
      <c r="B43" s="104">
        <v>0.35704369156975269</v>
      </c>
    </row>
    <row r="44" spans="1:2" x14ac:dyDescent="0.2">
      <c r="A44" s="103" t="s">
        <v>119</v>
      </c>
      <c r="B44" s="104">
        <v>0.76751923694726887</v>
      </c>
    </row>
    <row r="45" spans="1:2" x14ac:dyDescent="0.2">
      <c r="A45" s="103" t="s">
        <v>120</v>
      </c>
      <c r="B45" s="104">
        <v>0.76320744326783374</v>
      </c>
    </row>
    <row r="46" spans="1:2" x14ac:dyDescent="0.2">
      <c r="A46" s="103" t="s">
        <v>121</v>
      </c>
      <c r="B46" s="104">
        <v>0.35704369156975269</v>
      </c>
    </row>
    <row r="47" spans="1:2" x14ac:dyDescent="0.2">
      <c r="A47" s="103" t="s">
        <v>122</v>
      </c>
      <c r="B47" s="104">
        <v>0.35704369156975269</v>
      </c>
    </row>
    <row r="48" spans="1:2" x14ac:dyDescent="0.2">
      <c r="A48" s="103" t="s">
        <v>123</v>
      </c>
      <c r="B48" s="104">
        <v>1</v>
      </c>
    </row>
  </sheetData>
  <mergeCells count="1">
    <mergeCell ref="I1:K1"/>
  </mergeCells>
  <phoneticPr fontId="17" type="noConversion"/>
  <hyperlinks>
    <hyperlink ref="H2" location="Inventory!A1" display="Inventory" xr:uid="{00000000-0004-0000-0600-000000000000}"/>
  </hyperlinks>
  <printOptions horizontalCentered="1" verticalCentered="1"/>
  <pageMargins left="0.5" right="0.25" top="0.5" bottom="0.5" header="0.5" footer="0.5"/>
  <pageSetup scale="58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A52"/>
  <sheetViews>
    <sheetView showGridLines="0" zoomScaleNormal="100" zoomScaleSheetLayoutView="100" workbookViewId="0">
      <selection activeCell="H2" sqref="H2"/>
    </sheetView>
  </sheetViews>
  <sheetFormatPr defaultRowHeight="12" x14ac:dyDescent="0.2"/>
  <cols>
    <col min="1" max="1" width="53.5703125" style="18" bestFit="1" customWidth="1"/>
    <col min="2" max="12" width="5.7109375" style="18" customWidth="1"/>
    <col min="13" max="13" width="6" style="18" customWidth="1"/>
    <col min="14" max="17" width="5.7109375" style="18" customWidth="1"/>
    <col min="18" max="18" width="8.42578125" style="18" bestFit="1" customWidth="1"/>
    <col min="19" max="20" width="5.7109375" style="18" customWidth="1"/>
    <col min="21" max="16384" width="9.140625" style="18"/>
  </cols>
  <sheetData>
    <row r="1" spans="1:18" s="1" customFormat="1" ht="18.75" x14ac:dyDescent="0.3">
      <c r="A1" s="41" t="s">
        <v>129</v>
      </c>
      <c r="B1" s="79" t="s">
        <v>130</v>
      </c>
      <c r="C1" s="41"/>
      <c r="D1" s="41"/>
      <c r="E1" s="41"/>
      <c r="F1" s="41"/>
      <c r="G1" s="41"/>
      <c r="H1" s="2" t="s">
        <v>16</v>
      </c>
      <c r="I1" s="146">
        <v>44835</v>
      </c>
      <c r="J1" s="147"/>
      <c r="K1" s="148"/>
      <c r="Q1" s="1" t="s">
        <v>17</v>
      </c>
      <c r="R1" s="1">
        <v>19.059999999999999</v>
      </c>
    </row>
    <row r="2" spans="1:18" s="5" customFormat="1" ht="12.75" x14ac:dyDescent="0.2">
      <c r="A2" s="3" t="s">
        <v>18</v>
      </c>
      <c r="B2" s="79">
        <v>4</v>
      </c>
      <c r="C2" s="79"/>
      <c r="D2" s="79"/>
      <c r="E2" s="79"/>
      <c r="F2" s="79"/>
      <c r="G2" s="79"/>
      <c r="H2" s="133" t="s">
        <v>19</v>
      </c>
      <c r="I2" s="79"/>
      <c r="J2" s="79"/>
      <c r="K2" s="79"/>
      <c r="L2" s="23"/>
    </row>
    <row r="3" spans="1:18" s="5" customFormat="1" ht="11.25" x14ac:dyDescent="0.2">
      <c r="A3" s="3" t="s">
        <v>20</v>
      </c>
      <c r="B3" s="8" t="s">
        <v>28</v>
      </c>
      <c r="C3" s="80"/>
      <c r="D3" s="81"/>
      <c r="E3" s="23"/>
      <c r="F3" s="23"/>
      <c r="G3" s="23"/>
      <c r="H3" s="23"/>
      <c r="I3" s="23"/>
      <c r="J3" s="81"/>
      <c r="K3" s="81"/>
      <c r="L3" s="23"/>
    </row>
    <row r="4" spans="1:18" s="5" customFormat="1" ht="11.25" x14ac:dyDescent="0.2">
      <c r="A4" s="3" t="s">
        <v>21</v>
      </c>
      <c r="B4" s="8" t="s">
        <v>28</v>
      </c>
      <c r="C4" s="80"/>
      <c r="D4" s="81"/>
      <c r="E4" s="81"/>
      <c r="F4" s="81"/>
      <c r="G4" s="81"/>
      <c r="H4" s="81"/>
      <c r="I4" s="81"/>
      <c r="J4" s="81"/>
      <c r="K4" s="81"/>
      <c r="L4" s="23"/>
    </row>
    <row r="5" spans="1:18" s="5" customFormat="1" ht="11.25" x14ac:dyDescent="0.2">
      <c r="A5" s="3" t="s">
        <v>22</v>
      </c>
      <c r="B5" s="8" t="s">
        <v>28</v>
      </c>
      <c r="C5" s="82"/>
      <c r="D5" s="81"/>
      <c r="E5" s="81"/>
      <c r="F5" s="81"/>
      <c r="G5" s="81"/>
      <c r="H5" s="81"/>
      <c r="I5" s="81"/>
      <c r="J5" s="81"/>
      <c r="K5" s="81"/>
      <c r="L5" s="23"/>
    </row>
    <row r="6" spans="1:18" s="5" customFormat="1" ht="11.25" x14ac:dyDescent="0.2">
      <c r="A6" s="6" t="s">
        <v>23</v>
      </c>
      <c r="B6" s="8" t="s">
        <v>28</v>
      </c>
      <c r="C6" s="82"/>
      <c r="D6" s="81"/>
      <c r="E6" s="81"/>
      <c r="F6" s="81"/>
      <c r="G6" s="81"/>
      <c r="H6" s="81"/>
      <c r="I6" s="81"/>
      <c r="J6" s="81"/>
      <c r="K6" s="81"/>
      <c r="L6" s="23"/>
    </row>
    <row r="7" spans="1:18" s="5" customFormat="1" ht="11.25" x14ac:dyDescent="0.2">
      <c r="A7" s="3" t="s">
        <v>24</v>
      </c>
      <c r="B7" s="8" t="s">
        <v>28</v>
      </c>
      <c r="C7" s="83"/>
      <c r="D7" s="23"/>
      <c r="E7" s="81"/>
      <c r="F7" s="81"/>
      <c r="G7" s="81"/>
      <c r="H7" s="81"/>
      <c r="I7" s="81"/>
      <c r="J7" s="81"/>
      <c r="K7" s="81"/>
      <c r="L7" s="23"/>
    </row>
    <row r="8" spans="1:18" s="5" customFormat="1" ht="11.25" x14ac:dyDescent="0.2">
      <c r="A8" s="3" t="s">
        <v>25</v>
      </c>
      <c r="B8" s="8" t="s">
        <v>28</v>
      </c>
      <c r="C8" s="80"/>
      <c r="D8" s="23"/>
      <c r="E8" s="81"/>
      <c r="F8" s="81"/>
      <c r="G8" s="81"/>
      <c r="H8" s="81"/>
      <c r="I8" s="81"/>
      <c r="J8" s="81"/>
      <c r="K8" s="81"/>
      <c r="L8" s="23"/>
    </row>
    <row r="9" spans="1:18" s="5" customFormat="1" ht="11.25" x14ac:dyDescent="0.2">
      <c r="A9" s="3" t="s">
        <v>26</v>
      </c>
      <c r="B9" s="8" t="s">
        <v>28</v>
      </c>
      <c r="C9" s="84"/>
      <c r="D9" s="23"/>
      <c r="E9" s="81"/>
      <c r="F9" s="7" t="s">
        <v>27</v>
      </c>
      <c r="G9" s="8" t="s">
        <v>28</v>
      </c>
      <c r="H9" s="85"/>
      <c r="I9" s="84"/>
      <c r="J9" s="81"/>
      <c r="K9" s="81"/>
      <c r="L9" s="23"/>
    </row>
    <row r="10" spans="1:18" s="5" customFormat="1" ht="11.25" x14ac:dyDescent="0.2">
      <c r="A10" s="3" t="s">
        <v>29</v>
      </c>
      <c r="B10" s="8" t="s">
        <v>28</v>
      </c>
      <c r="C10" s="84"/>
      <c r="D10" s="23"/>
      <c r="E10" s="81"/>
      <c r="F10" s="9" t="s">
        <v>30</v>
      </c>
      <c r="G10" s="8" t="s">
        <v>28</v>
      </c>
      <c r="H10" s="86"/>
      <c r="I10" s="84"/>
      <c r="J10" s="81"/>
      <c r="K10" s="81"/>
      <c r="L10" s="23"/>
    </row>
    <row r="11" spans="1:18" s="5" customFormat="1" ht="11.25" x14ac:dyDescent="0.2">
      <c r="A11" s="3" t="s">
        <v>31</v>
      </c>
      <c r="B11" s="8" t="s">
        <v>28</v>
      </c>
      <c r="C11" s="84"/>
      <c r="D11" s="87"/>
      <c r="E11" s="87"/>
      <c r="F11" s="81"/>
      <c r="G11" s="81"/>
      <c r="H11" s="81"/>
      <c r="I11" s="81"/>
      <c r="J11" s="81"/>
      <c r="K11" s="81"/>
      <c r="L11" s="23"/>
    </row>
    <row r="12" spans="1:18" s="5" customFormat="1" ht="11.25" x14ac:dyDescent="0.2">
      <c r="C12" s="87"/>
      <c r="D12" s="87"/>
      <c r="E12" s="87"/>
      <c r="F12" s="81"/>
      <c r="G12" s="81"/>
      <c r="H12" s="81"/>
      <c r="I12" s="81"/>
      <c r="J12" s="81"/>
      <c r="K12" s="81"/>
      <c r="L12" s="23"/>
    </row>
    <row r="13" spans="1:18" s="12" customFormat="1" ht="60" x14ac:dyDescent="0.2">
      <c r="A13" s="10" t="s">
        <v>32</v>
      </c>
      <c r="B13" s="11" t="s">
        <v>33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43"/>
      <c r="N13" s="43"/>
      <c r="O13" s="43"/>
      <c r="P13" s="43"/>
      <c r="Q13" s="43"/>
    </row>
    <row r="14" spans="1:18" s="15" customFormat="1" x14ac:dyDescent="0.2">
      <c r="A14" s="10" t="s">
        <v>34</v>
      </c>
      <c r="B14" s="13" t="s">
        <v>35</v>
      </c>
      <c r="C14" s="89"/>
      <c r="D14" s="89"/>
      <c r="E14" s="89"/>
      <c r="F14" s="89"/>
      <c r="G14" s="89"/>
      <c r="H14" s="89"/>
      <c r="I14" s="89"/>
      <c r="J14" s="89"/>
      <c r="K14" s="89"/>
      <c r="L14" s="14"/>
      <c r="M14" s="14"/>
      <c r="N14" s="14"/>
      <c r="O14" s="14"/>
      <c r="P14" s="14"/>
      <c r="Q14" s="14"/>
    </row>
    <row r="15" spans="1:18" s="15" customFormat="1" x14ac:dyDescent="0.2">
      <c r="A15" s="10" t="s">
        <v>37</v>
      </c>
      <c r="B15" s="13">
        <v>1</v>
      </c>
      <c r="C15" s="89"/>
      <c r="D15" s="89"/>
      <c r="E15" s="89"/>
      <c r="F15" s="89"/>
      <c r="G15" s="89"/>
      <c r="H15" s="89"/>
      <c r="I15" s="89"/>
      <c r="J15" s="89"/>
      <c r="K15" s="89"/>
      <c r="L15" s="14"/>
      <c r="M15" s="14"/>
      <c r="N15" s="14"/>
      <c r="O15" s="14"/>
      <c r="P15" s="14"/>
      <c r="Q15" s="14"/>
    </row>
    <row r="16" spans="1:18" ht="12.75" customHeight="1" x14ac:dyDescent="0.2">
      <c r="A16" s="10" t="s">
        <v>38</v>
      </c>
      <c r="B16" s="42" t="s">
        <v>53</v>
      </c>
      <c r="C16" s="24"/>
      <c r="D16" s="24"/>
      <c r="E16" s="24"/>
      <c r="F16" s="24"/>
      <c r="G16" s="24"/>
      <c r="H16" s="24"/>
      <c r="I16" s="24"/>
      <c r="J16" s="24"/>
      <c r="K16" s="24"/>
      <c r="L16" s="17"/>
      <c r="M16" s="17"/>
      <c r="N16" s="17"/>
      <c r="O16" s="17"/>
      <c r="P16" s="17"/>
      <c r="Q16" s="17"/>
    </row>
    <row r="17" spans="1:27" ht="12.75" x14ac:dyDescent="0.2">
      <c r="A17" s="19" t="s">
        <v>39</v>
      </c>
      <c r="B17" s="26"/>
      <c r="C17" s="90"/>
      <c r="D17" s="90"/>
      <c r="E17" s="90"/>
      <c r="F17" s="90"/>
      <c r="G17" s="90"/>
      <c r="H17" s="90"/>
      <c r="I17" s="90"/>
      <c r="J17" s="90"/>
      <c r="K17" s="90"/>
      <c r="L17" s="17"/>
      <c r="M17" s="17"/>
      <c r="N17" s="17"/>
      <c r="O17" s="17"/>
      <c r="P17" s="17"/>
      <c r="Q17" s="17"/>
    </row>
    <row r="18" spans="1:27" s="22" customFormat="1" x14ac:dyDescent="0.2">
      <c r="A18" s="105" t="s">
        <v>40</v>
      </c>
      <c r="B18" s="21">
        <v>0</v>
      </c>
      <c r="C18" s="91"/>
      <c r="D18" s="91"/>
      <c r="E18" s="91"/>
      <c r="F18" s="91"/>
      <c r="G18" s="91"/>
      <c r="H18" s="91"/>
      <c r="I18" s="91"/>
      <c r="J18" s="91"/>
      <c r="K18" s="91"/>
      <c r="L18" s="23"/>
      <c r="M18" s="5"/>
      <c r="O18" s="23"/>
      <c r="P18" s="24"/>
      <c r="Q18" s="25"/>
    </row>
    <row r="19" spans="1:27" x14ac:dyDescent="0.2">
      <c r="A19" s="106" t="s">
        <v>41</v>
      </c>
      <c r="B19" s="36">
        <v>0.6</v>
      </c>
      <c r="C19" s="92"/>
      <c r="D19" s="92"/>
      <c r="E19" s="92"/>
      <c r="F19" s="92"/>
      <c r="G19" s="92"/>
      <c r="H19" s="92"/>
      <c r="I19" s="92"/>
      <c r="J19" s="92"/>
      <c r="K19" s="92"/>
      <c r="L19" s="28"/>
      <c r="M19" s="27"/>
      <c r="N19" s="27"/>
      <c r="O19" s="28"/>
      <c r="P19" s="14"/>
      <c r="Q19" s="29"/>
    </row>
    <row r="20" spans="1:27" s="33" customFormat="1" ht="12.75" x14ac:dyDescent="0.2">
      <c r="A20" s="34" t="s">
        <v>42</v>
      </c>
      <c r="B20" s="96"/>
      <c r="C20" s="93"/>
      <c r="D20" s="93"/>
      <c r="E20" s="93"/>
      <c r="F20" s="93"/>
      <c r="G20" s="93"/>
      <c r="H20" s="93"/>
      <c r="I20" s="93"/>
      <c r="J20" s="93"/>
      <c r="K20" s="93"/>
      <c r="L20" s="17"/>
      <c r="M20" s="17"/>
      <c r="N20" s="17"/>
      <c r="O20" s="17"/>
      <c r="P20" s="17"/>
      <c r="Q20" s="17"/>
    </row>
    <row r="21" spans="1:27" s="33" customFormat="1" x14ac:dyDescent="0.2">
      <c r="A21" s="107" t="s">
        <v>43</v>
      </c>
      <c r="B21" s="36">
        <v>1</v>
      </c>
      <c r="C21" s="92"/>
      <c r="D21" s="92"/>
      <c r="E21" s="92"/>
      <c r="F21" s="92"/>
      <c r="G21" s="92"/>
      <c r="H21" s="92"/>
      <c r="I21" s="92"/>
      <c r="J21" s="92"/>
      <c r="K21" s="92"/>
      <c r="L21" s="32"/>
      <c r="M21" s="32"/>
      <c r="N21" s="32"/>
      <c r="O21" s="32"/>
      <c r="P21" s="32"/>
      <c r="Q21" s="32"/>
    </row>
    <row r="22" spans="1:27" s="33" customFormat="1" x14ac:dyDescent="0.2">
      <c r="A22" s="107" t="s">
        <v>44</v>
      </c>
      <c r="B22" s="37">
        <f>0.75*B21</f>
        <v>0.75</v>
      </c>
      <c r="C22" s="94"/>
      <c r="D22" s="94"/>
      <c r="E22" s="94"/>
      <c r="F22" s="94"/>
      <c r="G22" s="94"/>
      <c r="H22" s="94"/>
      <c r="I22" s="94"/>
      <c r="J22" s="94"/>
      <c r="K22" s="94"/>
      <c r="L22" s="32"/>
      <c r="M22" s="32"/>
      <c r="N22" s="32"/>
      <c r="O22" s="32"/>
      <c r="P22" s="32"/>
      <c r="Q22" s="32"/>
    </row>
    <row r="23" spans="1:27" s="33" customFormat="1" x14ac:dyDescent="0.2">
      <c r="A23" s="107" t="s">
        <v>45</v>
      </c>
      <c r="B23" s="37">
        <f>((B25*$B$42)/$B$2)</f>
        <v>0.60109629098810646</v>
      </c>
      <c r="C23" s="94"/>
      <c r="D23" s="94"/>
      <c r="E23" s="94"/>
      <c r="F23" s="94"/>
      <c r="G23" s="94"/>
      <c r="H23" s="94"/>
      <c r="I23" s="94"/>
      <c r="J23" s="94"/>
      <c r="K23" s="94"/>
      <c r="L23" s="32"/>
      <c r="M23" s="32"/>
      <c r="N23" s="32"/>
      <c r="O23" s="32"/>
      <c r="P23" s="32"/>
      <c r="Q23" s="32"/>
    </row>
    <row r="24" spans="1:27" s="33" customFormat="1" x14ac:dyDescent="0.2">
      <c r="A24" s="108" t="s">
        <v>46</v>
      </c>
      <c r="B24" s="21">
        <f>ROUND(B2*B$21,2)</f>
        <v>4</v>
      </c>
      <c r="C24" s="91"/>
      <c r="D24" s="91"/>
      <c r="E24" s="91"/>
      <c r="F24" s="91"/>
      <c r="G24" s="91"/>
      <c r="H24" s="91"/>
      <c r="I24" s="91"/>
      <c r="J24" s="91"/>
      <c r="K24" s="91"/>
      <c r="L24" s="95"/>
      <c r="M24" s="32"/>
      <c r="N24" s="32"/>
      <c r="O24" s="32"/>
      <c r="P24" s="32"/>
      <c r="Q24" s="32"/>
    </row>
    <row r="25" spans="1:27" x14ac:dyDescent="0.2">
      <c r="A25" s="108" t="s">
        <v>47</v>
      </c>
      <c r="B25" s="21">
        <f>ROUND(B2*B$22,2)</f>
        <v>3</v>
      </c>
      <c r="C25" s="91"/>
      <c r="D25" s="91"/>
      <c r="E25" s="91"/>
      <c r="F25" s="91"/>
      <c r="G25" s="91"/>
      <c r="H25" s="91"/>
      <c r="I25" s="91"/>
      <c r="J25" s="91"/>
      <c r="K25" s="91"/>
      <c r="L25" s="95"/>
      <c r="M25" s="17"/>
      <c r="N25" s="17"/>
      <c r="O25" s="17"/>
      <c r="P25" s="17"/>
      <c r="Q25" s="17"/>
    </row>
    <row r="26" spans="1:27" x14ac:dyDescent="0.2">
      <c r="A26" s="18" t="s">
        <v>48</v>
      </c>
      <c r="B26" s="100">
        <f>B23*$B$2</f>
        <v>2.4043851639524259</v>
      </c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</row>
    <row r="27" spans="1:27" x14ac:dyDescent="0.2">
      <c r="A27" s="97" t="s">
        <v>49</v>
      </c>
      <c r="B27" s="100"/>
      <c r="C27" s="46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</row>
    <row r="28" spans="1:27" x14ac:dyDescent="0.2">
      <c r="A28" s="103" t="s">
        <v>131</v>
      </c>
      <c r="B28" s="98">
        <f t="shared" ref="B28:B37" si="0">B$25*$B43</f>
        <v>2.036968758307423</v>
      </c>
      <c r="C28" s="46"/>
    </row>
    <row r="29" spans="1:27" x14ac:dyDescent="0.2">
      <c r="A29" s="103" t="s">
        <v>132</v>
      </c>
      <c r="B29" s="98">
        <f t="shared" si="0"/>
        <v>0</v>
      </c>
    </row>
    <row r="30" spans="1:27" x14ac:dyDescent="0.2">
      <c r="A30" s="103" t="s">
        <v>133</v>
      </c>
      <c r="B30" s="98">
        <f t="shared" si="0"/>
        <v>2.1761867335498555</v>
      </c>
    </row>
    <row r="31" spans="1:27" x14ac:dyDescent="0.2">
      <c r="A31" s="103" t="s">
        <v>134</v>
      </c>
      <c r="B31" s="98">
        <f t="shared" si="0"/>
        <v>2.1761867335498555</v>
      </c>
    </row>
    <row r="32" spans="1:27" x14ac:dyDescent="0.2">
      <c r="A32" s="103" t="s">
        <v>135</v>
      </c>
      <c r="B32" s="98">
        <f t="shared" si="0"/>
        <v>1.831591904668338</v>
      </c>
    </row>
    <row r="33" spans="1:2" x14ac:dyDescent="0.2">
      <c r="A33" s="103" t="s">
        <v>136</v>
      </c>
      <c r="B33" s="98">
        <f t="shared" si="0"/>
        <v>1.831591904668338</v>
      </c>
    </row>
    <row r="34" spans="1:2" x14ac:dyDescent="0.2">
      <c r="A34" s="103" t="s">
        <v>137</v>
      </c>
      <c r="B34" s="98">
        <f t="shared" si="0"/>
        <v>0</v>
      </c>
    </row>
    <row r="35" spans="1:2" x14ac:dyDescent="0.2">
      <c r="A35" s="103" t="s">
        <v>138</v>
      </c>
      <c r="B35" s="98">
        <f t="shared" si="0"/>
        <v>2.1761867335498555</v>
      </c>
    </row>
    <row r="36" spans="1:2" x14ac:dyDescent="0.2">
      <c r="A36" s="103" t="s">
        <v>139</v>
      </c>
      <c r="B36" s="98">
        <f t="shared" si="0"/>
        <v>0.76524809579398734</v>
      </c>
    </row>
    <row r="37" spans="1:2" x14ac:dyDescent="0.2">
      <c r="A37" s="103" t="s">
        <v>140</v>
      </c>
      <c r="B37" s="98">
        <f t="shared" si="0"/>
        <v>3</v>
      </c>
    </row>
    <row r="41" spans="1:2" x14ac:dyDescent="0.2">
      <c r="A41" s="101" t="s">
        <v>69</v>
      </c>
      <c r="B41" s="102" t="s">
        <v>141</v>
      </c>
    </row>
    <row r="42" spans="1:2" x14ac:dyDescent="0.2">
      <c r="A42" s="103" t="s">
        <v>71</v>
      </c>
      <c r="B42" s="104">
        <v>0.80146172131747528</v>
      </c>
    </row>
    <row r="43" spans="1:2" x14ac:dyDescent="0.2">
      <c r="A43" s="103" t="s">
        <v>131</v>
      </c>
      <c r="B43" s="104">
        <v>0.67898958610247429</v>
      </c>
    </row>
    <row r="44" spans="1:2" x14ac:dyDescent="0.2">
      <c r="A44" s="103" t="s">
        <v>132</v>
      </c>
      <c r="B44" s="104">
        <v>0</v>
      </c>
    </row>
    <row r="45" spans="1:2" x14ac:dyDescent="0.2">
      <c r="A45" s="103" t="s">
        <v>133</v>
      </c>
      <c r="B45" s="104">
        <v>0.72539557784995179</v>
      </c>
    </row>
    <row r="46" spans="1:2" x14ac:dyDescent="0.2">
      <c r="A46" s="103" t="s">
        <v>134</v>
      </c>
      <c r="B46" s="104">
        <v>0.72539557784995179</v>
      </c>
    </row>
    <row r="47" spans="1:2" x14ac:dyDescent="0.2">
      <c r="A47" s="103" t="s">
        <v>135</v>
      </c>
      <c r="B47" s="104">
        <v>0.61053063488944603</v>
      </c>
    </row>
    <row r="48" spans="1:2" x14ac:dyDescent="0.2">
      <c r="A48" s="103" t="s">
        <v>136</v>
      </c>
      <c r="B48" s="104">
        <v>0.61053063488944603</v>
      </c>
    </row>
    <row r="49" spans="1:2" x14ac:dyDescent="0.2">
      <c r="A49" s="103" t="s">
        <v>137</v>
      </c>
      <c r="B49" s="104">
        <v>0</v>
      </c>
    </row>
    <row r="50" spans="1:2" x14ac:dyDescent="0.2">
      <c r="A50" s="103" t="s">
        <v>138</v>
      </c>
      <c r="B50" s="104">
        <v>0.72539557784995179</v>
      </c>
    </row>
    <row r="51" spans="1:2" x14ac:dyDescent="0.2">
      <c r="A51" s="103" t="s">
        <v>139</v>
      </c>
      <c r="B51" s="104">
        <v>0.25508269859799576</v>
      </c>
    </row>
    <row r="52" spans="1:2" x14ac:dyDescent="0.2">
      <c r="A52" s="103" t="s">
        <v>140</v>
      </c>
      <c r="B52" s="104">
        <v>1</v>
      </c>
    </row>
  </sheetData>
  <mergeCells count="1">
    <mergeCell ref="I1:K1"/>
  </mergeCells>
  <hyperlinks>
    <hyperlink ref="H2" location="Inventory!A1" display="Inventory" xr:uid="{00000000-0004-0000-0700-000000000000}"/>
  </hyperlinks>
  <printOptions horizontalCentered="1" verticalCentered="1"/>
  <pageMargins left="0.5" right="0.25" top="0.5" bottom="0.5" header="0.5" footer="0.5"/>
  <pageSetup scale="58" orientation="landscape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CDAB2F88775145B114997D7E3EC086" ma:contentTypeVersion="5" ma:contentTypeDescription="Create a new document." ma:contentTypeScope="" ma:versionID="ac8e86be52442a466a4d1d49b35ea697">
  <xsd:schema xmlns:xsd="http://www.w3.org/2001/XMLSchema" xmlns:xs="http://www.w3.org/2001/XMLSchema" xmlns:p="http://schemas.microsoft.com/office/2006/metadata/properties" xmlns:ns2="f33575d1-c635-47cb-9f2e-8b33b5cd6ba3" targetNamespace="http://schemas.microsoft.com/office/2006/metadata/properties" ma:root="true" ma:fieldsID="4f20e3f97fa5e7b089bcd9af969c5083" ns2:_="">
    <xsd:import namespace="f33575d1-c635-47cb-9f2e-8b33b5cd6b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575d1-c635-47cb-9f2e-8b33b5cd6b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6BD23B-7CBE-4F93-A761-7FB9C09A0F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46E0F0-E19E-4E88-A607-E8BD2C75F0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575d1-c635-47cb-9f2e-8b33b5cd6b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E20C6C-4085-482E-AC23-7B305A40647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f33575d1-c635-47cb-9f2e-8b33b5cd6ba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Inventory</vt:lpstr>
      <vt:lpstr>Log</vt:lpstr>
      <vt:lpstr>NAWDC Adversary</vt:lpstr>
      <vt:lpstr>NAWDC FA-18EF</vt:lpstr>
      <vt:lpstr>NAWDC F-35C</vt:lpstr>
      <vt:lpstr>NAWDC EA-18G</vt:lpstr>
      <vt:lpstr>NAWDC E-2C</vt:lpstr>
      <vt:lpstr>NAWDC MH-60S</vt:lpstr>
    </vt:vector>
  </TitlesOfParts>
  <Manager/>
  <Company>NMCI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</dc:title>
  <dc:subject/>
  <dc:creator>Fleetwood, Michael T CTR  COMNAVAIRLANT, NC007</dc:creator>
  <cp:keywords/>
  <dc:description/>
  <cp:lastModifiedBy>Mark Bodoh</cp:lastModifiedBy>
  <cp:revision/>
  <dcterms:created xsi:type="dcterms:W3CDTF">2015-03-13T17:05:10Z</dcterms:created>
  <dcterms:modified xsi:type="dcterms:W3CDTF">2023-04-06T00:35:27Z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0x010100EBCDAB2F88775145B114997D7E3EC086</vt:lpwstr>
  </property>
  <property fmtid="{D5CDD505-2E9C-101B-9397-08002B2CF9AE}" pid="3" name="_dlc_DocIdItemGuid">
    <vt:lpwstr>c03397fc-0a91-4f4f-8a5c-5033c3701eb3</vt:lpwstr>
  </property>
  <property fmtid="{D5CDD505-2E9C-101B-9397-08002B2CF9AE}" pid="4" name="Order">
    <vt:r8>28100</vt:r8>
  </property>
  <property fmtid="{D5CDD505-2E9C-101B-9397-08002B2CF9AE}" pid="5" name="MSIP_Label_afe64f26-154f-4743-927e-a7310aa86873_Enabled">
    <vt:lpwstr>true</vt:lpwstr>
  </property>
  <property fmtid="{D5CDD505-2E9C-101B-9397-08002B2CF9AE}" pid="6" name="MSIP_Label_afe64f26-154f-4743-927e-a7310aa86873_SetDate">
    <vt:lpwstr>2023-04-06T00:35:12Z</vt:lpwstr>
  </property>
  <property fmtid="{D5CDD505-2E9C-101B-9397-08002B2CF9AE}" pid="7" name="MSIP_Label_afe64f26-154f-4743-927e-a7310aa86873_Method">
    <vt:lpwstr>Privileged</vt:lpwstr>
  </property>
  <property fmtid="{D5CDD505-2E9C-101B-9397-08002B2CF9AE}" pid="8" name="MSIP_Label_afe64f26-154f-4743-927e-a7310aa86873_Name">
    <vt:lpwstr>GovernmentData</vt:lpwstr>
  </property>
  <property fmtid="{D5CDD505-2E9C-101B-9397-08002B2CF9AE}" pid="9" name="MSIP_Label_afe64f26-154f-4743-927e-a7310aa86873_SiteId">
    <vt:lpwstr>29ac9fa0-83e8-40a8-914f-a74b1c9c46d0</vt:lpwstr>
  </property>
  <property fmtid="{D5CDD505-2E9C-101B-9397-08002B2CF9AE}" pid="10" name="MSIP_Label_afe64f26-154f-4743-927e-a7310aa86873_ActionId">
    <vt:lpwstr>3966427a-3f4b-4ada-b5ec-ccc4501db0b6</vt:lpwstr>
  </property>
  <property fmtid="{D5CDD505-2E9C-101B-9397-08002B2CF9AE}" pid="11" name="MSIP_Label_afe64f26-154f-4743-927e-a7310aa86873_ContentBits">
    <vt:lpwstr>0</vt:lpwstr>
  </property>
</Properties>
</file>